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a393ce3970a99d82/Work/Dados PC Antigo/Maf_desk/Documents/mfg_consultoria/Projectos mfg/Kirchoff/Processo SIR_LUA Cucujães/Relatório Base/"/>
    </mc:Choice>
  </mc:AlternateContent>
  <xr:revisionPtr revIDLastSave="138" documentId="13_ncr:1_{4D8BF7E4-5DE5-44BD-9E78-4D5829FCCC60}" xr6:coauthVersionLast="47" xr6:coauthVersionMax="47" xr10:uidLastSave="{5ECB1342-2E48-4689-B5C6-AFB78F65EE0D}"/>
  <bookViews>
    <workbookView xWindow="-120" yWindow="-120" windowWidth="29040" windowHeight="15840" activeTab="1" xr2:uid="{00000000-000D-0000-FFFF-FFFF00000000}"/>
  </bookViews>
  <sheets>
    <sheet name="Inventário Químicos" sheetId="1" r:id="rId1"/>
    <sheet name="Inventário Relevantes" sheetId="2" r:id="rId2"/>
  </sheets>
  <definedNames>
    <definedName name="_xlnm._FilterDatabase" localSheetId="0" hidden="1">'Inventário Químicos'!$A$1:$AF$81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2" l="1"/>
  <c r="P14" i="2"/>
  <c r="P83" i="1"/>
  <c r="P82" i="1"/>
  <c r="P13" i="2"/>
  <c r="P12" i="2"/>
  <c r="K12" i="2"/>
  <c r="K8" i="2"/>
  <c r="K7" i="2"/>
  <c r="P3" i="2"/>
  <c r="P2" i="2"/>
  <c r="K80" i="1"/>
  <c r="K79" i="1"/>
  <c r="K76" i="1"/>
  <c r="K60" i="1"/>
  <c r="M10" i="1" l="1"/>
  <c r="M8" i="1"/>
  <c r="P81" i="1"/>
  <c r="P76" i="1"/>
  <c r="P75" i="1"/>
  <c r="P74" i="1"/>
  <c r="P73" i="1"/>
  <c r="P72" i="1"/>
  <c r="P70" i="1"/>
  <c r="P69" i="1"/>
  <c r="P68" i="1"/>
  <c r="P66" i="1"/>
  <c r="P65" i="1"/>
  <c r="P63" i="1"/>
  <c r="P60" i="1"/>
  <c r="P59" i="1"/>
  <c r="P58" i="1"/>
  <c r="P55" i="1"/>
  <c r="P54" i="1"/>
  <c r="P53" i="1"/>
  <c r="P52" i="1"/>
  <c r="P50" i="1"/>
  <c r="P48" i="1"/>
  <c r="P47" i="1"/>
  <c r="P46" i="1"/>
  <c r="P45" i="1"/>
  <c r="P44" i="1"/>
  <c r="P43" i="1"/>
  <c r="P42" i="1"/>
  <c r="P41" i="1"/>
  <c r="P40" i="1"/>
  <c r="P39" i="1"/>
  <c r="P38" i="1"/>
  <c r="P37" i="1"/>
  <c r="P36" i="1"/>
  <c r="P35" i="1"/>
  <c r="P34" i="1"/>
  <c r="P33" i="1"/>
  <c r="P32" i="1"/>
  <c r="P31" i="1"/>
  <c r="P30" i="1"/>
  <c r="K30" i="1"/>
  <c r="P29" i="1"/>
  <c r="P28" i="1"/>
  <c r="K28" i="1"/>
  <c r="K27" i="1"/>
  <c r="K26" i="1"/>
  <c r="K25" i="1"/>
  <c r="K19" i="1"/>
  <c r="P18" i="1"/>
  <c r="K16" i="1"/>
  <c r="K15" i="1"/>
  <c r="K14" i="1"/>
  <c r="K13" i="1"/>
  <c r="P3" i="1"/>
  <c r="P2" i="1"/>
</calcChain>
</file>

<file path=xl/sharedStrings.xml><?xml version="1.0" encoding="utf-8"?>
<sst xmlns="http://schemas.openxmlformats.org/spreadsheetml/2006/main" count="2608" uniqueCount="637">
  <si>
    <t>Modo  potencial de emissão
[1]</t>
  </si>
  <si>
    <t>Tipo de Utilização
[2]</t>
  </si>
  <si>
    <t>Função
[3]</t>
  </si>
  <si>
    <t>Local  de utilização do produto químico
Local de produção no caso de resíduos
[4]</t>
  </si>
  <si>
    <t>Local de armazenamento</t>
  </si>
  <si>
    <t>Mistura/substância/resíduo
[6]</t>
  </si>
  <si>
    <t>Constituintes das substâncias / misturas / CAS nº e/ou n.º CE /LER (resíduos)
[7]</t>
  </si>
  <si>
    <t>Classificação das substâncias / misturas / resíduos
[9]</t>
  </si>
  <si>
    <t>Quantidade máxima armazenada (kg / litros) 
[11]</t>
  </si>
  <si>
    <t>Quantidade máxima armazenada (t) 
[12]</t>
  </si>
  <si>
    <t>Estado físico
[13]</t>
  </si>
  <si>
    <t>Solubilidade em água
[14]</t>
  </si>
  <si>
    <t>Toxicidade
[15]</t>
  </si>
  <si>
    <t>Persistência e biodegradabilidade
[16]</t>
  </si>
  <si>
    <t>Potencial de bioacumulação
[17]</t>
  </si>
  <si>
    <t>Mobilidade
[18]</t>
  </si>
  <si>
    <t>Capacidade da embalagem (ou dos tanques, caso aplicável)</t>
  </si>
  <si>
    <t>Condições de armazenamento
[19]</t>
  </si>
  <si>
    <t>Condições de utilização</t>
  </si>
  <si>
    <t>Condições de transporte</t>
  </si>
  <si>
    <t>Características das bacias de retenção e as suas capacidades e quais as substâncias (quantidades) que estão armazenadas na sua área de contenção
[20]</t>
  </si>
  <si>
    <t>Medidas de prevenção da contaminação do solo ou das águas subterrâneas
[22]</t>
  </si>
  <si>
    <t>Pintura</t>
  </si>
  <si>
    <t>Possibilidade de contaminação do solo  ou das águas subterrâneas no local  da instalação
[23]</t>
  </si>
  <si>
    <t>Mistura</t>
  </si>
  <si>
    <t>Gardobond Additive H 7153</t>
  </si>
  <si>
    <t>Material Subsidiário</t>
  </si>
  <si>
    <t>Ajuste de pH do banho</t>
  </si>
  <si>
    <t>Parque de Químicos</t>
  </si>
  <si>
    <t>Preparação dos banhos</t>
  </si>
  <si>
    <t>Levantamento no armazém e transporte até à área com meios internos (empilhador)</t>
  </si>
  <si>
    <t>Gasóleo Industrial</t>
  </si>
  <si>
    <t>Utilização direta</t>
  </si>
  <si>
    <t>Depósito independente colocado na área da Pintura sob bacia de retenção. Abastecido por Jerrican</t>
  </si>
  <si>
    <t>Sem ligação a meio natural (águas e solos)</t>
  </si>
  <si>
    <t>Gardobond Additive H 7064</t>
  </si>
  <si>
    <t>Gardoclean S 5411</t>
  </si>
  <si>
    <t xml:space="preserve">GARDOBOND H 7561 </t>
  </si>
  <si>
    <t>Gardolene V 6601</t>
  </si>
  <si>
    <t>Gardobond Additive H 7141</t>
  </si>
  <si>
    <t>Gardobond R 2225 SA</t>
  </si>
  <si>
    <t>Gardobond Additive H 7255</t>
  </si>
  <si>
    <t>Gardobond 24 E 26</t>
  </si>
  <si>
    <t>Gardobond Additive H7143</t>
  </si>
  <si>
    <t>Gardacid P 4367</t>
  </si>
  <si>
    <t>Gardacid P 4405</t>
  </si>
  <si>
    <t>Cationic Paste CP471A (CP471A-C6)</t>
  </si>
  <si>
    <t>Power Cron Ligante CR693 (resina)</t>
  </si>
  <si>
    <t>ADJ043 ADDITIVE (CA708A)</t>
  </si>
  <si>
    <t>CATIONIC ADDITIVE CA107 E
(CA107E-Q4)</t>
  </si>
  <si>
    <t>CATIONIC ADDITIVE NA 101 E (SOLVENTE SO228)</t>
  </si>
  <si>
    <t>Gardobond Additive H 7102 (Níquel)</t>
  </si>
  <si>
    <t>ACQUA Osmo San 30</t>
  </si>
  <si>
    <t>kemira pax 18</t>
  </si>
  <si>
    <t>SOSA C32</t>
  </si>
  <si>
    <t>Solução 34  Oxalato de potássiso 30%</t>
  </si>
  <si>
    <t>SOL 100 - EDTA 0,01 M</t>
  </si>
  <si>
    <t>SOL 99 - TAMPON PH10</t>
  </si>
  <si>
    <t>HI 7010 - Solução de calibração pH10</t>
  </si>
  <si>
    <t>SOL 12 - Ácido Sulfúrico 50%</t>
  </si>
  <si>
    <t>HI 7007-1L Solução de calibração pH7</t>
  </si>
  <si>
    <t>HI 7004-1L Solução de calibração pH4</t>
  </si>
  <si>
    <t>Conductivity 12880 - HI7030</t>
  </si>
  <si>
    <t>Conductivity 1413 - HI7031</t>
  </si>
  <si>
    <t>Storage Solution - HI70300</t>
  </si>
  <si>
    <t>IND 25 - Amarelo Dimetilo</t>
  </si>
  <si>
    <t>SOL 89 - DIMETILGLIOXIMA 1</t>
  </si>
  <si>
    <t>SOL 92 - TAMPON PH 5,2</t>
  </si>
  <si>
    <t>102-DIMERCAPTOPROPANOL</t>
  </si>
  <si>
    <t>IND 42 - Azul Bromofenol</t>
  </si>
  <si>
    <t>Indicador 98 - NEGRO ERIOCROMO T</t>
  </si>
  <si>
    <t>Sol 4 Permanganato de potassio 0,1N</t>
  </si>
  <si>
    <t>Petroleum Ether</t>
  </si>
  <si>
    <t>Indicador 2 Fenolftaleína 1%</t>
  </si>
  <si>
    <t>Indicador test 9</t>
  </si>
  <si>
    <t>Metanol 99,85</t>
  </si>
  <si>
    <t>Anti RUST LIQUID</t>
  </si>
  <si>
    <t>Ácido Nítrico 65%</t>
  </si>
  <si>
    <t>FERMAPOR K31-BN</t>
  </si>
  <si>
    <t>FERMAPOR_K31-A-9030-8</t>
  </si>
  <si>
    <t>Robacta-Reamer Parting Agent</t>
  </si>
  <si>
    <t>AOS-75R</t>
  </si>
  <si>
    <t>CARVÃO ACTIVADO (GRANULADO)</t>
  </si>
  <si>
    <t>DILUENTE CELULOSO</t>
  </si>
  <si>
    <t>SoudFlex-40FC</t>
  </si>
  <si>
    <t>WD-40</t>
  </si>
  <si>
    <t xml:space="preserve">Massa PRESSOL MEHRZWECKFETT </t>
  </si>
  <si>
    <t>Cooling Liquid FCL 10</t>
  </si>
  <si>
    <t xml:space="preserve">Bio Cleantronics </t>
  </si>
  <si>
    <t xml:space="preserve">Roto Inject Fluid Ndurance </t>
  </si>
  <si>
    <t>Estanho soldadura WSW SAC L0 / WSW SAC M1</t>
  </si>
  <si>
    <t xml:space="preserve">LIMPABEM - TIRA GORDURAS </t>
  </si>
  <si>
    <t>Swarfega Orange</t>
  </si>
  <si>
    <t>Solução 19 ÁCIDO SULFÚRICO 0,05 N</t>
  </si>
  <si>
    <t>SOL 101 -SULF. MAGNÉSIO 0,01 M</t>
  </si>
  <si>
    <t>Hidróxido de Sódio 0,1N</t>
  </si>
  <si>
    <t xml:space="preserve">Cloreto Potássio </t>
  </si>
  <si>
    <t>Detergente alcalino desengordurante (Alka 7000)</t>
  </si>
  <si>
    <t>Lava tudo com aroma (floral)</t>
  </si>
  <si>
    <t>Sabonete líquido (AVM SOFT SKIN PÉROLA)</t>
  </si>
  <si>
    <t>Lava loiça limão</t>
  </si>
  <si>
    <t>Hipoclorito Sódio 13% 
 (utilizado para colmatar falhas de stock de lixívia)</t>
  </si>
  <si>
    <t>Desmineralização</t>
  </si>
  <si>
    <t>ETARI</t>
  </si>
  <si>
    <t>Laboratório Pintura</t>
  </si>
  <si>
    <t>Laboratório de Qualidade</t>
  </si>
  <si>
    <t>Foaming</t>
  </si>
  <si>
    <t>Soldadura</t>
  </si>
  <si>
    <t>Granalhagem</t>
  </si>
  <si>
    <t>Ensaios de pintura</t>
  </si>
  <si>
    <t>Manutenção</t>
  </si>
  <si>
    <t xml:space="preserve">Limpeza </t>
  </si>
  <si>
    <t>Diluído em água</t>
  </si>
  <si>
    <t>Direto da embalagem original</t>
  </si>
  <si>
    <t>Uso laboratorial, direto</t>
  </si>
  <si>
    <t>Mistura dos 2 componentes</t>
  </si>
  <si>
    <t>Diretamente</t>
  </si>
  <si>
    <t>Diluído</t>
  </si>
  <si>
    <t>kg</t>
  </si>
  <si>
    <t>m3</t>
  </si>
  <si>
    <t xml:space="preserve">máx. 20
cistena </t>
  </si>
  <si>
    <t xml:space="preserve">1200 
25 </t>
  </si>
  <si>
    <t xml:space="preserve">1300 / 25 </t>
  </si>
  <si>
    <t>Tensiotivo</t>
  </si>
  <si>
    <t>Detergente</t>
  </si>
  <si>
    <t xml:space="preserve">Eliminação de possíveis bactérias, tanque 3,4,6,7,8. 
Manutenção limpeza do tanque de longe a longe   </t>
  </si>
  <si>
    <t>Ativador / Afinador para superfícies metálicas antes de fosfatação</t>
  </si>
  <si>
    <t>Reguação do pH (doseamento automático)</t>
  </si>
  <si>
    <t>Garantir uma camada de fosfato de zinco apropriada para as peças metálicas a pintar</t>
  </si>
  <si>
    <t>Pasta corante da cuba da tinta</t>
  </si>
  <si>
    <t>Resina / Ligante</t>
  </si>
  <si>
    <t>Corretor de pH</t>
  </si>
  <si>
    <t>Aplicações industriais de revestimentos / Ligante (cuba de tinta)</t>
  </si>
  <si>
    <t>Aditivo / Afinador de Camada (cuba de tinta)</t>
  </si>
  <si>
    <t>Limpeza membranas ultrafiltração</t>
  </si>
  <si>
    <t>Desinfeção de membranas de osmose inversa. Biocida de largo espetro não oxidante</t>
  </si>
  <si>
    <t>Regulador de pH</t>
  </si>
  <si>
    <t>Coagulante no tratamento de água potável,
industrial e efluentes industriais</t>
  </si>
  <si>
    <t>Material auxiliar da análise de líquidos de processo / Determinação de Zinco (Estágio 5)</t>
  </si>
  <si>
    <t>Solução padrão para análise de processos; Reagente / Determinação de Zinco (estágio 5)</t>
  </si>
  <si>
    <t>Calibração de elétrodos de pH / solução de calibração</t>
  </si>
  <si>
    <t>Calibração de sondas de condutividade / utilização em Laboratório</t>
  </si>
  <si>
    <t>Solução de armazenamento para elétrodos de pH e de ORP</t>
  </si>
  <si>
    <t>Utilização em ensaios do laboratório da pintura</t>
  </si>
  <si>
    <t>Indicador de cor para as análises de processo de fluxo</t>
  </si>
  <si>
    <t>Material auxiliar da análise de líquidos de processo / Determinação de metais pesados (estágio 5)</t>
  </si>
  <si>
    <t>Solução padrão para análise de processos / Determinação de Zinco (estágio 5)</t>
  </si>
  <si>
    <t>Testes laboratório controlo de processo</t>
  </si>
  <si>
    <t>Indicador de cor para as análises de processo de fluxo / Determinação alcalinidade total (Estágio 3)</t>
  </si>
  <si>
    <t>Indicador de cor para as análises de processo de fluxo / Determinação de Zinco (Estágio 5)</t>
  </si>
  <si>
    <t>Produtos químicos de laboratório / Determinação acelerador (Estágio 5)</t>
  </si>
  <si>
    <t>Reagente para análise, Produção química, Solvente</t>
  </si>
  <si>
    <t>Líquido para corte</t>
  </si>
  <si>
    <t>Preparação eletrolítica de amostras metalográficas</t>
  </si>
  <si>
    <t>Resina de isocianato</t>
  </si>
  <si>
    <t>Material espesso de poliuretano</t>
  </si>
  <si>
    <t>Líquido frezas</t>
  </si>
  <si>
    <t xml:space="preserve">Líquido refrigerante para sistemas de soldagem </t>
  </si>
  <si>
    <t>Gás de soldadura</t>
  </si>
  <si>
    <t>Líquido de refrigeração</t>
  </si>
  <si>
    <t>Tratamento de gases
(Sistema de ventilação da estufa da pintura)</t>
  </si>
  <si>
    <t>Diluente para aplicação de tintas e vernizes</t>
  </si>
  <si>
    <t>Óleo sintético de alta temperatura para correntes / Manutenção do transportador</t>
  </si>
  <si>
    <t>Vedante</t>
  </si>
  <si>
    <t>Proteção anticorrosão
Lubrificante</t>
  </si>
  <si>
    <t>Lubrificação equipamentos</t>
  </si>
  <si>
    <t>Refrigeração das unidades soldadura Fronius</t>
  </si>
  <si>
    <t>Lavagem de peças elétricas</t>
  </si>
  <si>
    <t>Óleo do motor dos compressores</t>
  </si>
  <si>
    <t>Soldadura componentes eletrónicos</t>
  </si>
  <si>
    <t>Desengordurante</t>
  </si>
  <si>
    <t>Produto de limpeza multi-uso</t>
  </si>
  <si>
    <t>Lavagem de mãos (WCs)</t>
  </si>
  <si>
    <t xml:space="preserve">Agente de limpeza para as mãos </t>
  </si>
  <si>
    <t xml:space="preserve">Matéria Prima </t>
  </si>
  <si>
    <t>litros</t>
  </si>
  <si>
    <t xml:space="preserve">&lt; 200 </t>
  </si>
  <si>
    <t>Designação (nome) comercial do produto químico
Para resíduos usar a designação LER (a preencher pelo dep Ambiente)
[5]</t>
  </si>
  <si>
    <t>Reservatório exterior</t>
  </si>
  <si>
    <t>Armário do Laboratório da Pintura</t>
  </si>
  <si>
    <t>Laboratório de ensaios da Qualidade</t>
  </si>
  <si>
    <t>Armazém do Cartão</t>
  </si>
  <si>
    <t>Armário de Produtos Químicos da Soldadura</t>
  </si>
  <si>
    <t>ESP da Air liquide no exterior</t>
  </si>
  <si>
    <t>Abastecimento direto</t>
  </si>
  <si>
    <t>Laboratório de ensaios (local de uso)
em armário de acesso restrito com prateleiras com bacia de retenção</t>
  </si>
  <si>
    <t>Armazém da Manutenção</t>
  </si>
  <si>
    <t xml:space="preserve">Sala de Compressores </t>
  </si>
  <si>
    <t>Armazém de Equipa de Limpeza</t>
  </si>
  <si>
    <t xml:space="preserve">Jerrican original sobre palete no Parque de químicos </t>
  </si>
  <si>
    <t>IBC</t>
  </si>
  <si>
    <t>Jerrican</t>
  </si>
  <si>
    <t>IBC + Jerrican</t>
  </si>
  <si>
    <t xml:space="preserve">Reservatório estanque sob bacia de retenção </t>
  </si>
  <si>
    <t>Tambor metálico</t>
  </si>
  <si>
    <t>Sob bacia de retenção e piso impermeabilizado</t>
  </si>
  <si>
    <t>Armazenamento sob bacia de retenção e piso impermeabilizado. Jerrican</t>
  </si>
  <si>
    <t>Parque de químicos e local de utilização</t>
  </si>
  <si>
    <t>Armário vedado e acesso restrito, com prateleiras em bacia de retenção. Embalagem original</t>
  </si>
  <si>
    <t>Estes produtos apenas são comprados quando está previsto haver produção da única peça que leva este material. A produção desta peça já é rara, por isso não existe um local definido para o seu armazenamento. Como não podem estar sujeitos a temperaturas baixas são colocados no Armazém do cartão que é mais protegido</t>
  </si>
  <si>
    <t xml:space="preserve">Ámario de PQ em chapa galvanizada com prateleiras com bacia de retenção </t>
  </si>
  <si>
    <t>Não aplicável</t>
  </si>
  <si>
    <t xml:space="preserve">Armário de PQ da Manutenção em chapa galvanizada; 
Acesso restrito;
Bacia de retenção nas próprias prateleiras </t>
  </si>
  <si>
    <t>Local fechado mas arejado. Acesso restrito. Sob bacia de retenção</t>
  </si>
  <si>
    <t>Bacias de retenção dentro do armário de PQ, de chapa galvanizada</t>
  </si>
  <si>
    <t>Bacia única para os produtos de limpeza em chapa galvanizada e rodapé de 5 cm</t>
  </si>
  <si>
    <t xml:space="preserve">Material absorvente no interior </t>
  </si>
  <si>
    <t>Material absorvente de apoio</t>
  </si>
  <si>
    <t xml:space="preserve">Acesso restrito apenas a pessoas (em acesso a meios de movimentação) embalagens de pequena dimenção para uso direto. </t>
  </si>
  <si>
    <t>Manual</t>
  </si>
  <si>
    <t xml:space="preserve">Abastecimento com camião cisterna diretamente para o reservatório. O abastecimento aos postos de trabalho através de rede de abastecimento </t>
  </si>
  <si>
    <t>Através de empilhador até ao local de uso</t>
  </si>
  <si>
    <t>Levantamento no armazém e transporte pessoal</t>
  </si>
  <si>
    <t>Levantamento no armazém de produtos de limpeza e transporte pessoal. Manualmente são enchidos os depósitos de álcool gel</t>
  </si>
  <si>
    <t>Levantamento no armazém de produtos de limpeza e transporte pessoal</t>
  </si>
  <si>
    <t>Uso e armazenamento</t>
  </si>
  <si>
    <t>Unidade</t>
  </si>
  <si>
    <t>Nopol ethoxylated propoxylated
CAS: 174955-61-4
Poli(oxi-1,2-etanodiil),
alfa-decil-omega-(fenilmetoxi)-
CAS: 254106-35-9
Octanoato de sódio
CAS: 1984-06-1
CE: 217-850-5</t>
  </si>
  <si>
    <t>Nopol ethoxylated propoxylated
&gt;= 10 - &lt; 25
Poli(oxi-1,2-etanodiil),
alfa-decil-omega-(fenilmetoxi)-
&gt;= 10 - &lt; 25
Octanoato de sódio
&gt;= 1 - &lt; 2,5</t>
  </si>
  <si>
    <t>H302 Nocivo por ingestão.
H318 Provoca lesões oculares graves.</t>
  </si>
  <si>
    <t>Densidade
(g/cm3)</t>
  </si>
  <si>
    <t>Líquido</t>
  </si>
  <si>
    <t>Solúvel</t>
  </si>
  <si>
    <t>Produto:
Não existem estudos ecotoxicológicos disponíveis para este produto.
Componentes:
Poli(oxi-1,2-etanodiil), alfa-decil-omega-(fenilmetoxi)-:
Toxicidade em dáfnias e outros invertebrados
aquáticos:
CE50 (Daphnia (Dáfnia)): &lt; 10 mg/l
Duração da exposição: 48 H
Método: OECD TG 202</t>
  </si>
  <si>
    <t>Produto:
Biodegradabilidade:
O(s) tensioactivo(s) contido(s) nesta mistura
cumpre(m) com os critérios de biodegradabilidade segundo o Regulamento (EC) n° 907/2006 relativo aos detergentes. Dados que apoiam esta afirmação estão à disposição das autoridades competentes dos Estados Membros e serão disponibilizados a seu pedido direto ou através do pedido de um produtor de detergentes.
Componentes:
Nopol ethoxylated propoxylated:
Biodegradabilidade: 64 %
Duração da exposição: 28 10
Método: OECD TG 301 B
Observações: Rapidamente biodegradável
Este tensioativo cumpre com os critérios de
biodegradabilidade segundo o Regulamento (EC) n° 648/2004
relativo aos detergentes. Dados que apoiam esta afirmação
estão à disposição das autoridades competentes dos Estados
Membros e serão disponibilizados a seu pedido direto ou
através do pedido de um produtor de detergentes.
Poli(oxi-1,2-etanodiil), alfa-decil-omega-(fenilmetoxi)-:
Biodegradabilidade: &gt; 60 %
Duração da exposição: 28 10
Método: OECD TG 301 B
Observações: Rapidamente biodegradável
Este tensioativo cumpre com os critérios de
biodegradabilidade segundo o Regulamento (EC) n° 907/2006
relativo aos detergentes. Dados que apoiam esta afirmação
estão à disposição das autoridades competentes dos Estados
Membros e serão disponibilizados a seu pedido direto ou
através do pedido de um produtor de detergentes.</t>
  </si>
  <si>
    <t>Dados não disponíveis.</t>
  </si>
  <si>
    <t>---</t>
  </si>
  <si>
    <t>A bioacumulação é improvável.</t>
  </si>
  <si>
    <t>H290 Pode ser corrosivo para os metais.
H302 Nocivo por ingestão.
H314 Provoca queimaduras na pele e lesões oculares graves.
H318 Provoca lesões oculares graves.</t>
  </si>
  <si>
    <t>Ácido-ortofosfórico
CAS: 7664-38-2
CE: 231-633-2</t>
  </si>
  <si>
    <t>Ácido-ortofosfórico
&gt;= 65 - &lt; 80</t>
  </si>
  <si>
    <t>Produto:
Não existem estudos ecotoxicológicos disponíveis para este produto.
Ácido-ortofosfórico:
Toxicidade em dáfnias e outros invertebrados aquáticos:
CE50 (Daphnia magna): &gt; 100 mg/l
Duração da exposição: 48 H
Método: OECD TG 202
Toxicidade em algas:
CE50 (Desmodesmus subspicatus (alga verde)): &gt; 100 mg/l
Duração da exposição: 72 H
Método: OECD TG 201
NOEC (Desmodesmus subspicatus (alga verde)): 100 mg/l
Duração da exposição: 72 H
Método: OECD TG 201</t>
  </si>
  <si>
    <t>H290 Pode ser corrosivo para os metais.
H314 Provoca queimaduras na pele e lesões oculares graves.
H318 Provoca lesões oculares graves.</t>
  </si>
  <si>
    <t>Hidróxido de Potássio
CAS: 1310-58-3
CE: 215-181-3
Ortofosfato-de-tripotássio
CAS: 7778-53-2
CE: 231-907-1
Tetrapirofosfato de Potássio
CAS: 7320-34-5
CE: 230-785-7</t>
  </si>
  <si>
    <t>Hidróxido de Potássio
&gt;= 10 - &lt; 25
Ortofosfato-de-tripotássio
&gt;= 10 - &lt; 20
Tetrapirofosfato de Potássio
&gt;= 3 - &lt; 10</t>
  </si>
  <si>
    <t>Produto:
Não existem estudos ecotoxicológicos disponíveis para este produto.
Componentes:
Hidróxido de Potássio:
Toxicidade em peixes: 
CL50 (Peixe): 28,6 mg/l
Duração da exposição: 24 H
Método: Diretrizes do Teste OECD 203
CL50 (Gambusia affinis (peixe-mosquito)): 80 mg/l
Duração da exposição: 96 H
Toxicidade em dáfnias e outros invertebrados aquáticos: 
CE50 (Daphnia (Dáfnia)): &gt; 100 mg/l
Método: OECD TG 202
Ortofosfato-de-tripotássio:
Toxicidade em peixes: 
CL0 (Leuciscus idus (Carpa dourada)): &gt; 900 mg/l
Duração da exposição: 48 H
Tetrapirofosfato de Potássio:
Toxicidade em peixes: 
CL50 (Oncorhynchus mykiss (truta arco-íris)): &gt; 100 mg/l
Duração da exposição: 96 H
Tipo de Teste: Ensaio semiestático
Método: Diretrizes do Teste OECD 203
Toxicidade em dáfnias e outros invertebrados aquáticos: 
CE50 (Daphnia magna): &gt; 100 mg/l
Duração da exposição: 48 H
Tipo de Teste: Ensaio estático
Método: OECD TG 202
Toxicidade em algas: 
(Desmodesmus subspicatus): &gt; 100 mg/l
Duração da exposição: 72 H
Tipo de Teste: Inibição do crescimento
Método: OECD TG 201
Toxicidade para os micro-organismos: 
CE50 (Bactérias): &gt; 1.000 mg/l
Duração da exposição: 3 H</t>
  </si>
  <si>
    <t>H318 Provoca lesões oculares graves.</t>
  </si>
  <si>
    <t>peróxido de hidrogénio em solução a ... %
CAS: 7722-84-1
CE: 231-765-0</t>
  </si>
  <si>
    <t>Componentes químicos das misturas perigosas e proporções relativas 
[8]</t>
  </si>
  <si>
    <t>peróxido de hidrogénio em solução a ... %
&gt;= 15 % - &lt; 20 %</t>
  </si>
  <si>
    <t>Avaliação da toxicidade aquática:
Não existem resultados experimentais para este produto. Não permitir que atinja canalizações ou cursos de água. A mistura foi avaliada de acordo com a regulamentação (EC) No 1272/2008 e não é classificada como perigosa ao meio ambiente.</t>
  </si>
  <si>
    <t>H290 Pode ser corrosivo para os metais.
H314 Provoca queimaduras na pele e lesões oculares graves.</t>
  </si>
  <si>
    <t>Hidróxido de Sódio
CAS: 1310-73-2
CE: 215-185-5</t>
  </si>
  <si>
    <t>Hidróxido de Sódio
&gt;= 25 - &lt; 50</t>
  </si>
  <si>
    <t>Produto:
Não existem estudos ecotoxicológicos disponíveis para este produto.
Componentes:
Hidróxido de Sódio:
Toxicidade em peixes:
CL50 (Gambusia affinis (peixe-mosquito)): 125 mg/l
Duração da exposição: 96 H
CL50 (Poecilia reticulata (Guppi)): 145 mg/l
Duração da exposição: 24 H
Toxicidade em dáfnias e outros invertebrados aquáticos:
CE50 (Daphnia (Dáfnia)): 76 mg/l
Duração da exposição: 24 H
Toxicidade para os micro-organismos:
CE50 (Photobacterium phosphoreum): 22 mg/l
Duração da exposição: 15 MIN</t>
  </si>
  <si>
    <t>H319 Provoca irritação ocular grave.</t>
  </si>
  <si>
    <t>Methanol
CAS: 67-56-1
CE: 200-659-6
Tetrapirofosfato de Potássio
CAS: 7320-34-5
CE: 230-785-7</t>
  </si>
  <si>
    <t>Methanol
&gt;= 0,1 % - &lt; 0,2%
Tetrapirofosfato de Potássio
&gt;= 15 % - &lt; 20 %</t>
  </si>
  <si>
    <t>Ácido-ortofosfórico
CAS: 7664-38-2
CE: 231-633-2
Ácido nítrico, 13 - &lt; 26%
CAS: 7697-37-2
CE: 231-714-2</t>
  </si>
  <si>
    <t>Ácido-ortofosfórico
&gt;= 50 - &lt; 65
Ácido nítrico, 13 - &lt; 26%
&gt;= 10 - &lt; 20</t>
  </si>
  <si>
    <t>Produto:
Não existem estudos ecotoxicológicos disponíveis para este produto.
Componentes:
Ácido-ortofosfórico:
Toxicidade em dáfnias e outros invertebrados aquáticos:
CE50 (Daphnia magna): &gt; 100 mg/l
Duração da exposição: 48 H
Método: OECD TG 202
Toxicidade em algas:
CE50 (Desmodesmus subspicatus (alga verde)): &gt; 100 mg/l
Duração da exposição: 72 H
Método: OECD TG 201
NOEC (Desmodesmus subspicatus (alga verde)): 100 mg/l
Duração da exposição: 72 H
Método: OECD TG 201</t>
  </si>
  <si>
    <t>H400 Muito tóxico para os organismos aquáticos.
H410 Muito tóxico para os organismos aquáticos com efeitos duradouros.</t>
  </si>
  <si>
    <t>H341 Suspeito de provocar anomalias genéticas.
H350i Pode provocar cancro por inalação.
H360D Pode afetar o nascituro.</t>
  </si>
  <si>
    <t>H290 Pode ser corrosivo para os metais.
H302 Nocivo por ingestão.
H311 Tóxico em contacto com a pele.
H314 Provoca queimaduras na pele e lesões oculares graves.
H317 Pode provocar uma reação alérgica cutânea.
H319 Provoca irritação ocular grave.
H334 Quando inalado, pode provocar sintomas de alergia ou de asma ou dificuldades respiratórias.
H341 Suspeito de provocar anomalias genéticas.
H350i Pode provocar cancro por inalação.
H360D Pode afetar o nascituro.
H372 Afeta os órgãos após exposição prolongada ou
repetida.
H400 Muito tóxico para os organismos aquáticos.
H410 Muito tóxico para os organismos aquáticos com efeitos
duradouros.</t>
  </si>
  <si>
    <t>Bis(dihidrogenofosfato) de zinco
CAS: 13598-37-3
CE: 237-067-2
Bis(dihidrogenofosfato) de manganês
CAS: 18718-07-5
CE: 242-520-2
Ácido-ortofosfórico
CAS: 7664-38-2
CE: 231-633-2
Bis(dihidrogenofosfato) de níquel
CAS: 18718-11-1
CE: 242-522-3
Hexafluorossilicato de zinco
CAS: 16871-71-9
CE: 240-894-1
Nitrato de Níquel
CAS: 13138-45-9
CE: 236-068-5
Ácido Fluorídrico
CAS: 7664-39-3
CE: 231-634-8</t>
  </si>
  <si>
    <t>Bis(dihidrogenofosfato) de zinco
&gt;= 25 - &lt; 50
Bis(dihidrogenofosfato) de manganês
&gt;= 3 - &lt; 10
Ácido-ortofosfórico
&gt;= 5 - &lt; 10
Bis(dihidrogenofosfato) de níquel
&gt;= 2,5 - &lt; 3
Hexafluorossilicato de zinco
&gt;= 1 - &lt; 2,5
Nitrato de Níquel
&gt;= 0,5 - &lt; 1
Ácido Fluorídrico
&gt;= 0,1 - &lt; 1</t>
  </si>
  <si>
    <t>Produto:
Não existem estudos ecotoxicológicos disponíveis para este produto.
Componentes:
Bis(dihidrogenofosfato) de zinco:
Toxicidade em peixes: 
Observações: Para determinar a distribuição da sensibilidade
das espécies, foram efetuados a longo prazo um elevado
número de estudos, de substâncias análogas.
Toxicidade em dáfnias e outros invertebrados aquáticos:
CE50 (Daphnia magna): 9,04 mg/l
Duração da exposição: 48 H
Tipo de Teste: Imobilização
Método: OECD TG 202
BPL: sim
NOEC (Daphnia magna): 3,13 mg/l
Duração da exposição: 48 H
Tipo de Teste: Imobilização
Método: OECD TG 202
BPL: sim
CE50 (Ceriodaphnia dubia (pulga d'água)): 1,64 mg/l
Duração da exposição: 48 H
Método: EPA 821-R-02-012
Observações: Para determinar a distribuição da sensibilidade
das espécies, foram efectuados a longo prazo um elevado
número de estudos, de substâncias análogas.
Toxicidade em algas:
CE50r (Pseudokirchneriella subcapitata (alga verde)): 0,37 mg/l
Duração da exposição: 72 H
Tipo de Teste: Inibição do crescimento
Método: OECD TG 201
BPL: sim
LOEC (Pseudokirchneriella subcapitata (alga verde)): 0,32 mg/l
Duração da exposição: 72 H
Tipo de Teste: Inibição do crescimento
Método: OECD TG 201
BPL: sim
NOEC (Pseudokirchneriella subcapitata (alga verde)): 0,18 mg/l
Duração da exposição: 72 H
Tipo de Teste: Inibição do crescimento
Método: OECD TG 201
BPL: sim
CE50y (Pseudokirchneriella subcapitata (alga verde)): 0,20 mg/l
Duração da exposição: 72 H
Tipo de Teste: Inibição do crescimento
Método: OECD TG 201
BPL: sim
CE50 (Selenastrum capricornutum (alga verde)): 0,54 mg/l
Duração da exposição: 72 H
Método: OECD TG 201
NOEC : 0,076 mg/l
Duração da exposição: 72 H
Observações: Para determinar a distribuição da sensibilidade
das espécies, foram efetuados a longo prazo um elevado
número de estudos, de substâncias análogas.
Bis(dihidrogenofosfato) de manganês:
Toxicidade em peixes:
CL50 (Peixe): 8,71 mg/l
NOEC (Peixe): 0,17 mg/l
Ácido-ortofosfórico:
Toxicidade em dáfnias e outros invertebrados aquáticos:
CE50 (Daphnia magna): &gt; 100 mg/l
Duração da exposição: 48 H
Método: OECD TG 202
Toxicidade em algas:
CE50 (Desmodesmus subspicatus (alga verde)): &gt; 100 mg/l
Duração da exposição: 72 H
Método: OECD TG 201
NOEC (Desmodesmus subspicatus (alga verde)): 100 mg/l
Duração da exposição: 72 H
Método: OECD TG 201
Bis(dihidrogenofosfato) de níquel:
Toxicidade em peixes:
NOEC (Oncorhynchus mykiss (truta arco-íris)): 0,603 - 6,113 mg/l
Duração da exposição: 17 10
Tipo de Teste: Ensaio por escoamento
Substância teste: Substância similar
Método: OECD TG 215
BPL: sim
Toxicidade em dáfnias e outros invertebrados aquáticos:
CL50 (Daphnia dubia): 0,452 mg/l
Duração da exposição: 48 H
Tipo de Teste: Imobilização
Substância teste: Substância similar
Método: OECD TG 202
Toxicidade em algas:
CE50r (Pseudokirchneriella subcapitata (alga verde)): 0,351 - 0,637 mg/l
Duração da exposição: 72 H
Tipo de Teste: Inibição do crescimento
Substância teste: Substância similar
Método: OECD TG 201
Toxicidade para os micro-organismos:
CE50 (lamas activadas): 142,061 mg/l
Duração da exposição: 0,5 H
Tipo de Teste: Inibição da respiração
Substância teste: Substância similar
Nitrato de Níquel:
Factor-M (Toxicidade aguda para o ambiente aquático): 1
Factor-M (Toxicidade crónica para o ambiente aquático): 1</t>
  </si>
  <si>
    <t>Bis(dihidrogenofosfato) de zinco:
Biodegradabilidade:
Tipo de Teste: Removal from the water column
Biodegradabilidade: &gt; 70 %
Observações: "Rápida remoção da coluna de água" é
equivalente a "rapidamente biodegradável".</t>
  </si>
  <si>
    <t>H302 Nocivo por ingestão.
H319 Provoca irritação ocular grave.
H400 Muito tóxico para os organismos aquáticos.</t>
  </si>
  <si>
    <t>H400 Muito tóxico para os organismos aquáticos.</t>
  </si>
  <si>
    <t>Nitrito de Sódio
CAS: 7632-00-0
CE: 231-555-9</t>
  </si>
  <si>
    <t>Nitrito de Sódio
&gt;= 25 - &lt; 50</t>
  </si>
  <si>
    <t>Produto:
Não existem estudos ecotoxicológicos disponíveis para este produto.
Componentes:
Nitrito de Sódio:
Toxicidade em peixes:
CL50 (Oncorhynchus mykiss (truta arco-íris)): 0,54 - 26,3 mg/l
Duração da exposição: 96 H
Tipo de Teste: Ensaio por escoamento
NOEC (Ictalurus catus (Peixe gato, branco)): 6,16 mg/l
Duração da exposição: 31 10
Tipo de Teste: Ensaio por escoamento
Toxicidade em dáfnias e outros invertebrados aquáticos:
CE50 (Daphnia magna): 15,4 mg/l
Duração da exposição: 48 H
Tipo de Teste: Ensaio estático
Método: OECD TG 202
Toxicidade em algas:
CE50 (Desmodesmus subspicatus): &gt; 100 mg/l
Duração da exposição: 72 H
Tipo de Teste: Inibição do crescimento
Método: OECD TG 201
Toxicidade para os micro-organismos:
EC10 (lamas ativadas): 210 mg/l
Duração da exposição: 3 H
Método: OECD TG 209
CE50 (Protozoa (Protozoários)): 421 mg/l
Duração da exposição: 48 H</t>
  </si>
  <si>
    <t>H302 Nocivo por ingestão.
H315 Provoca irritação cutânea.
H317 Pode provocar uma reação alérgica cutânea.
H318 Provoca lesões oculares graves.
H334 Quando inalado, pode provocar sintomas de alergia ou de asma ou dificuldades respiratórias.
H341 Suspeito de provocar anomalias genéticas.
H350i Pode provocar cancro por inalação.
H360D Pode afetar o nascituro.
H372 Afeta os órgãos após exposição prolongada ou repetida por inalação.
H400 Muito tóxico para os organismos aquáticos.
H410 Muito tóxico para os organismos aquáticos com efeitos duradouros.</t>
  </si>
  <si>
    <t>Nitrato de Níquel
CAS: 13138-45-9
CE: 236-068-5</t>
  </si>
  <si>
    <t>Nitrato de Níquel
&gt;= 25 - &lt; 50</t>
  </si>
  <si>
    <t>Produto:
Não existem estudos ecotoxicológicos disponíveis para este produto.
Componentes:
Nitrato de Níquel:
Factor-M (Toxicidade aguda para o ambiente aquático): 1
Factor-M (Toxicidade crónica para o ambiente aquático): 1</t>
  </si>
  <si>
    <t>H290 Pode ser corrosivo para os metais.
H302 Nocivo se ingerido.
H314 Provoca queimadura severa à pele e dano aos olhos.
H318 Provoca lesões oculares graves.
H400 Muito tóxico para os organismos aquáticos.
H411 Tóxico para os organismos aquáticos, com efeitos prolongados.</t>
  </si>
  <si>
    <t>H400 Muito tóxico para os organismos aquáticos.
H411 Tóxico para os organismos aquáticos, com efeitos prolongados.</t>
  </si>
  <si>
    <t>Ácido-ortofosfórico
CAS: 7664-38-2
CE: 231-633-2
Bis(dihidrogenofosfato) de zinco
CAS: 13598-37-3
CE: 237-067-2</t>
  </si>
  <si>
    <t>Ácido-ortofosfórico
&gt;= 15 % - &lt; 20 %
Bis(dihidrogenofosfato) de zinco
&gt;= 25 % - &lt; 30 %</t>
  </si>
  <si>
    <t xml:space="preserve">Avaliação da toxicidade aquática:
Não existem resultados experimentais para este produto. Não permitir que atinja canalizações ou cursos de água. A mistura foi avaliada seguindo a regulamentação (EC) No 1272/2008 e é classificada para propriedades ecotoxicológicas em conformidade. </t>
  </si>
  <si>
    <t>H301 Tóxico por ingestão.
H332 Nocivo por inalação.
H312 Nocivo em contacto com a pele.
H314 Provoca queimaduras na pele e lesões oculares graves.
H318 Provoca lesões oculares graves.</t>
  </si>
  <si>
    <t>Fluoreto de amónio
CAS: 12125-01-8
CE: 235-185-9
Hidrogenodifluoreto de amónio
CAS: 1341-49-7
CE: 215-676-4</t>
  </si>
  <si>
    <t>Fluoreto de amónio
&gt;= 10 - &lt; 25
Hidrogenodifluoreto de amónio
&gt;= 10 - &lt; 25</t>
  </si>
  <si>
    <t>Produto:
Não existem estudos ecotoxicológicos disponíveis para este produto.
Componentes:
Hidrogenodifluoreto de amónio:
Toxicidade em peixes:
CL50 (Oncorhynchus mykiss (truta arco-íris)): 422 mg/l
Duração da exposição: 96 H</t>
  </si>
  <si>
    <t>Os métodos para a determinação da biodegradabilidade não são aplicáveis às substâncias inorgânicas.</t>
  </si>
  <si>
    <t>H411 Tóxico para os organismos aquáticos com efeitos duradouros.</t>
  </si>
  <si>
    <t>H290 Pode ser corrosivo para os metais.
H314 Provoca queimaduras na pele e lesões oculares graves.
H317 Pode provocar uma reação alérgica cutânea.
H318 Provoca lesões oculares graves.
H334 Quando inalado, pode provocar sintomas de alergia ou de asma ou dificuldades respiratórias.
H341 Suspeito de provocar anomalias genéticas.
H350i Pode provocar cancro por inalação.
H360D Pode afetar o nascituro.
H372 Afeta os órgãos após exposição prolongada ou repetida por inalação.
H411 Tóxico para os organismos aquáticos com efeitos duradouros.</t>
  </si>
  <si>
    <t xml:space="preserve">
H341 Suspeito de provocar anomalias genéticas.
H350i Pode provocar cancro por inalação.
H360D Pode afetar o nascituro.</t>
  </si>
  <si>
    <t>Ácido-ortofosfórico
CAS: 7664-38-2
CE: 231-633-2
Bis(dihidrogenofosfato) de manganês
CAS: 18718-07-5
CE: 242-520-2
Nitrato de Níquel
CAS: 13138-45-9
CE: 236-068-5
Bis(dihidrogenofosfato) de zinco
CAS: 13598-37-3
CE: 237-067-2</t>
  </si>
  <si>
    <t>Ácido-ortofosfórico
&gt;= 5 - &lt; 10
Bis(dihidrogenofosfato) de manganês
&gt;= 3 - &lt; 10
Nitrato de Níquel
&gt;= 5 - &lt; 10
Bis(dihidrogenofosfato) de zinco
&gt;= 2,5 - &lt; 10</t>
  </si>
  <si>
    <t>Produto:
Não existem estudos ecotoxicológicos disponíveis para este produto.
Componentes:
Ácido-ortofosfórico:
Toxicidade em dáfnias e outros invertebrados aquáticos:
CE50 (Daphnia magna): &gt; 100 mg/l
Duração da exposição: 48 H
Método: OECD TG 202
Toxicidade em algas:
CE50 (Desmodesmus subspicatus (alga verde)): &gt; 100 mg/l
Duração da exposição: 72 H
Método: OECD TG 201
NOEC (Desmodesmus subspicatus (alga verde)): 100 mg/l
Duração da exposição: 72 H
Método: OECD TG 201
Bis(dihidrogenofosfato) de manganês:
Toxicidade em peixes:
CL50 (Peixe): 8,71 mg/l
NOEC (Peixe): 0,17 mg/l
Nitrato de Níquel:
Factor-M (Toxicidade aguda para o ambiente aquático): 1
Factor-M (Toxicidade crónica para o ambiente aquático): 1
Bis(dihidrogenofosfato) de zinco:
Toxicidade em peixes: 
Observações: Para determinar a distribuição da sensibilidade
das espécies, foram efetuados a longo prazo um elevado
número de estudos, de substâncias análogas.
Toxicidade em dáfnias e outros invertebrados aquáticos:
CE50 (Daphnia magna): 9,04 mg/l
Duração da exposição: 48 H
Tipo de Teste: Imobilização
Método: OECD TG 202
BPL: sim
NOEC (Daphnia magna): 3,13 mg/l
Duração da exposição: 48 H
Tipo de Teste: Imobilização
Método: OECD TG 202
BPL: sim
CE50 (Ceriodaphnia dubia (pulga d'água)): 1,64 mg/l
Duração da exposição: 48 H
Método: EPA 821-R-02-012
Observações: Para determinar a distribuição da sensibilidade
das espécies, foram efectuados a longo prazo um elevado
número de estudos, de substâncias análogas.
Toxicidade em algas:
CE50r (Pseudokirchneriella subcapitata (alga verde)): 0,37 mg/l
Duração da exposição: 72 H
Tipo de Teste: Inibição do crescimento
Método: OECD TG 201
BPL: sim
LOEC (Pseudokirchneriella subcapitata (alga verde)): 0,32 mg/l
Duração da exposição: 72 H
Tipo de Teste: Inibição do crescimento
Método: OECD TG 201
BPL: sim
NOEC (Pseudokirchneriella subcapitata (alga verde)): 0,18 mg/l
Duração da exposição: 72 H
Tipo de Teste: Inibição do crescimento
Método: OECD TG 201
BPL: sim
CE50y (Pseudokirchneriella subcapitata (alga verde)): 0,20 mg/l
Duração da exposição: 72 H
Tipo de Teste: Inibição do crescimento
Método: OECD TG 201
BPL: sim
CE50 (Selenastrum capricornutum (alga verde)): 0,54 mg/l
Duração da exposição: 72 H
Método: OECD TG 201
NOEC : 0,076 mg/l
Duração da exposição: 72 H
Observações: Para determinar a distribuição da sensibilidade
das espécies, foram efetuados a longo prazo um elevado
número de estudos, de substâncias análogas.</t>
  </si>
  <si>
    <t>H315 Provoca irritação cutânea.
H318 Provoca lesões oculares graves.</t>
  </si>
  <si>
    <t>Ácido lático
CAS: 50-21-5
CE: 200-018-0</t>
  </si>
  <si>
    <t>Ácido lático
&gt;= 25 - &lt;= 50</t>
  </si>
  <si>
    <t>Ácido lático
LogPow -0,72
Potencial Baixa</t>
  </si>
  <si>
    <t>1-fenoxipropano-2-ol
CAS: 770-35-4
CE: 212-222-7</t>
  </si>
  <si>
    <t>1-fenoxipropano-2-ol
≥25 - ≤50</t>
  </si>
  <si>
    <t>Parcialmente solúvel</t>
  </si>
  <si>
    <t>1-fenoxipropano-2-ol
Resultado: Agudo. CL50 280 mg/l
Espécies: Peixe
Exposição: 96 horas</t>
  </si>
  <si>
    <t>H302 Nocivo por ingestão.
H312 Nocivo em contacto com a pele.
H315 Provoca irritação cutânea.
H319 Provoca irritação ocular grave.
H332 Nocivo por inalação.</t>
  </si>
  <si>
    <t>2-butoxietanol
CAS: 111-76-2
CE: 203-905-0</t>
  </si>
  <si>
    <t>2-butoxietanol
100%</t>
  </si>
  <si>
    <t>Substância</t>
  </si>
  <si>
    <t>2-butoxietanol
Biodegradabilidade: prontamente</t>
  </si>
  <si>
    <t>2-butoxietanol
LogPow 0,81
Potencial Baixa</t>
  </si>
  <si>
    <t>H361d Suspeito de afetar o nascituro.
H373 Pode afetar os órgãos após exposição prolongada ou repetida.</t>
  </si>
  <si>
    <t>H361d Suspeito de afetar o nascituro.</t>
  </si>
  <si>
    <t>Óxido de dioctilestanho
≥1 - ≤5
3-butoxi-2-propanol
≥1 - ≤5
1-metoxi-2-propanol
≥1 - ≤5
Poly(oxy-1,2-ethanediyl), α-[2,4,6-tris(1-phenylethyl)phenyl]-ω-hydroxy-
≥1.0 - ≤4.9</t>
  </si>
  <si>
    <t>1-metoxi-2-propanol
Resultado:
Agudo, CL50 23300 mg/l, Daphnia, 48 horas
Agudo, CL50 &gt;4500 mg/l, Peixe, 96 horas
Água doce</t>
  </si>
  <si>
    <t>3-butoxi-2-propanol
LogPow 1,15
Potencial Baixa</t>
  </si>
  <si>
    <t>Não perigoso</t>
  </si>
  <si>
    <t>NA</t>
  </si>
  <si>
    <t>H226 Líquido e vapor inflamáveis.
H332 Nocivo por inalação.
H315 Provoca irritação cutânea.
H351 Suspeito de provocar cancro.
H304 Pode ser mortal por ingestão e penatração nas vias respiratórias.
H373 Pode afetar os órgãos após exposição prolongada ou
repetida.
H411 Tóxico para os organismos aquáticos com efeitos
duradouros.</t>
  </si>
  <si>
    <t>H351 Suspeito de provocar cancro.</t>
  </si>
  <si>
    <t>Muito levemente solúvel</t>
  </si>
  <si>
    <t>Combustíveis, diesel
CAS: 68334-30-5
CE: 269-822-7
Hidrocarbonetos renováveis (fração do tipo combustível diesel)
CAS: 928771-01-1</t>
  </si>
  <si>
    <t>Combustíveis, diesel
≥73 - 100
Hidrocarbonetos renováveis (fração do tipo combustível diesel)
0 - 20</t>
  </si>
  <si>
    <t>Combustíveis, diesel
Dados modelados, Microorganismo
EL50 &gt;1000 mg/l
Nominal Água doce
40 horas 
Inibição do crescimento
Com base em Gasóleo a vácuo / Gasóleo extraído por cracking hidráulico / Combustíveis destilados
Dados modelados, Microorganismo
NOELR 3.217 mg/l
Nominal Água doce
40 horas 
Inibição do crescimento
Com base em Gasóleo a vácuo / Gasóleo extraído por cracking hidráulico / Combustíveis destilados
OECD 201 Algas 
Agudo. EL50 22 mg/l
Nominal Água doce
72 horas 
(Taxa de crescimento)
Com base em Carburante diesel
OECD 202 Daphnia
Agudo. EL50 210 mg/l
Nominal Água doce
48 horas 
Mobilidade
Com base em Carburante diesel
OECD 202 Daphnia
Agudo. EL50 68 mg/l
Nominal Água doce
48 horas 
Mobilidade
Com base em Carburante diesel
OECD 201 Algas 
Agudo. ErL50 78 mg/l
Nominal Água doce
72 horas 
(Taxa de crescimento)
Com base em Carburante diesel
OECD 203 Peixe 
Agudo. LL50 65 mg/l
Nominal Água doce
96 horas 
Mortalidade 
Com base em Carburante diesel
OECD 203 Peixe 
Agudo. LL50 21 mg/l
Nominal Água doce
96 horas 
Mortalidade 
Com base em Carburante diesel
OECD 201 Algas 
Agudo. NOELR 10 mg/l
Nominal Água doce
72 horas 
(Taxa de crescimento)
Com base em Carburante diesel
OECD 201 Algas 
Agudo. NOELR 1 mg/l
Nominal Água doce
72 horas 
(Taxa de crescimento)
Com base em Carburante diesel
OECD 202 Daphnia
Agudo. NOELR 46 mg/l
Nominal Água doce
48 horas 
Mobilidade
Com base em Carburante diesel
Dados modelados, Peixe
Crónico NOEL 0.083 mg/l
Nominal Água doce
14 dias
Mortalidade
Com base em Gasóleo a vácuo / Gasóleo extraído por cracking hidráulico / Combustíveis destilados
Dados modelados, Daphnia
Crónico NOELR 0.2 mg/l
Nominal Água doce
21 dias
Imobilização
Com base em Gasóleo a vácuo / Gasóleo extraído por cracking hidráulico / Combustíveis destilados
Hidrocarbonetos renováveis (fração do tipo combustível diesel)
OECD 209 Microorganismo Agudo. EC50 &gt;100 mg/l 3 horas
OECD 201 Plantas aquáticas Agudo WAF. EL50 &gt;100 mg/l 48 horas 
OECD 202 Daphnia Agudo WAF. EL50 &gt;100 mg/l 48 horas 
OECD 203 Peixe Agudo WAF. LL50 &gt;1000 mg/l 96 horas 
OECD 211 Daphnia Crónico WAF. CENO 1 mg/l 21 dias
Tóxico para os organismos aquáticos com efeitos duradouros.</t>
  </si>
  <si>
    <t>Parcialmente biodegradável.
Não persistente de acordo com os critérios da IMO
Combustíveis, diesel
OECD 301 F
60 % - Prontamente - 28 dias
Com base em Carburante diesel
OECD 301 F
57.5 % - Não tão prontamente - 28 dias
Com base em Carburante diesel
Equivalente à EPA OTS 796.3100
35 % - Não tão prontamente - 28 dias
Com base em Gasóleos (petróleo), refinados com solvente.</t>
  </si>
  <si>
    <t>Este produto não deve provocar bioacumulação através das cadeias alimentares no meio-ambiente.</t>
  </si>
  <si>
    <t>Os derrames podem penetrar no solo provocando a contaminação dos lençóis de água subterrâneos. Este material poderá acumular-se nos sedimentos.</t>
  </si>
  <si>
    <t>H332 Nocivo em caso de inalação.
H302 Nocivo por ingestão.
H314 Provoca queimaduras na pele e lesões oculares graves
H317 Pode provocar uma reação alérgica na pele.
H400 Muito tóxico para os organismos aquáticos.</t>
  </si>
  <si>
    <t>2-metil-2H-isotiazol-3-ona
CAS: 2682-20-4
CE: 220-239-6</t>
  </si>
  <si>
    <t>2-metil-2H-isotiazol-3-ona
5 - 10 %</t>
  </si>
  <si>
    <t>- oral LD50 (Bobwhite quail): 65 mg/kg
- 8 day dietary LC50 (Bobwhite quail): 3,536 ppm
- 8 day dietary LC50 (Mallard duck): 945 ppm
- 8 day dietary LC50 (Peking duck): &gt; 530 ppm
- 96 horas LC50 (Rainbow trout): 0.19 ppm
- 96 horas LC50 (Bluegill sunfish): 0.28 ppm
- 96 horas LC50 (Sheepshead minnow): 0.3 ppm
- 96 horas LC50 (Fiddler crab): 59 ppm
- 96 horas LC50 (Sand shrimp): 0.55 ppm
- 48 horas EC50 (Daphnia magna): 0.16 ppm
- 48 horas EC50 (Eastern oyster): 28 ppb
- 48 horas LC50 (Bay mussel embryo/larvae): 14 ppb</t>
  </si>
  <si>
    <t>H290 Pode ser corrosivo para os metais.
H314 Provoca queimaduras na pele e lesões oculares graves.
H335 Pode provocar irritação das vias respiratórias.</t>
  </si>
  <si>
    <t>Ácido clorídrico
CAS: 7647-01-0
CE: 231-595-7</t>
  </si>
  <si>
    <t>Ácido clorídrico
25 &lt; -  ≤ 50</t>
  </si>
  <si>
    <t>Efeitos sobre o ambiente : Provoca quedas significativas do pH.
Ecologia : Ar : Mobilidade aérea: o produto é volátil.</t>
  </si>
  <si>
    <t>Não aplicável.</t>
  </si>
  <si>
    <t>O potencial de mobilidade no solo é alto.</t>
  </si>
  <si>
    <t>H315 Provoca irritação cutânea.
H319 Provoca irritação ocular grave.</t>
  </si>
  <si>
    <t>Hidróxido de sódio
CAS: 1310-73-2
CE: 215-185-5</t>
  </si>
  <si>
    <t>Hidróxido de sódio
0 &lt; -  ≤ 2,5</t>
  </si>
  <si>
    <t>Hidróxido de sódio
Invertebrados aquáticos / de curto prazo : EC50 = 40.4 mg/L - 48 horas.
Mistura:
Qualquer descarga do produto concentrado em esgotos ou cursos de água deve ser evitada. Nocivo para os organismos aquáticos devido ao pH alcalino. O produto diluído é rapidamente neutralizado (não bioacumulativo).</t>
  </si>
  <si>
    <t>Não aplicável (produto inorgânico).</t>
  </si>
  <si>
    <t>H290 Pode ser corrosivo para os metais.
H318 Provoca lesões oculares graves.</t>
  </si>
  <si>
    <t>Cloreto de alumínio, básico / Cloreto de polialumínio
CAS: 1327-41-9
CE: 215-477-2</t>
  </si>
  <si>
    <t>Cloreto de alumínio, básico / Cloreto de polialumínio
30 - 40 %</t>
  </si>
  <si>
    <t>Cloreto de alumínio, básico / Cloreto de polialumínio:
CL50/96 h/Danio rerio/Directrizes do Teste OECD 203: &gt; 1 000 mg/l
CL50: &gt; 243 mg/l
Calculado como Al
NOEC/Danio rerio/Directrizes do Teste OECD 203: &gt; 1 000 mg/l
CL50: &gt; 0,156 mg/l
Calculado como Al Concentração máxima solúvel nas condições de teste.
CE50/Daphnia magna/Ensaio semiestático/OECD TG 202: 98 mg/l
CE50: 24 mg/l
Calculado como Al
CE50/72 h/Pseudokirchneriella subcapitata (alga verde)/Ensaio estático/OECD TG 201: 15,6 mg/l
CE50: 3,8 mg/l
Calculado como Al
NOEC/72 h/Pseudokirchneriella subcapitata (alga verde)/Ensaio estático/OECD TG 201: 1,1 mg/l
NOEC: 0,27 mg/l
Calculado como Al</t>
  </si>
  <si>
    <t>Pode formar precipitados de hidróxidos metálicos. Se existirem fosfatos, podem formar-se complexos de fosfatos metálicos.</t>
  </si>
  <si>
    <t>Não é permitido o vertido em sumidouros ou cursos de água.
Evitar a penetração no solo.
Absorção/dessorção: Infiltra-se facilmente no solo. Elevada solubilidade em água.</t>
  </si>
  <si>
    <t>Hidróxido de sódio
&gt; 30 - &lt;= 35</t>
  </si>
  <si>
    <t>Hidróxido de sódio
Toxicidade aguda
Peixe
CL50: 125 mg/l (Gambusia affinis; 96 h) (Nenhuma linha guia seguida)
CL50: 145 mg/l (Poecilia reticulata; 24 h) (Nenhuma linha guia seguida)
Toxicidade em dáfnias e outros invertebrados aquáticos
CE50: 40,4 mg/l (Ceriodaphnia (pulga d'água); 48 h) (Nenhuma linha guia seguida)
Alga
Dados não disponíveis
Bactérias
CE50: 22 mg/l (Photobacterium phosphoreum; 15 min) (EPS 1/RM/24)</t>
  </si>
  <si>
    <t>Hidróxido de sódio
Persistência
Resultado:
Dados não disponíveis.
Biodegradabilidade
Resultado:
Os métodos determinantes da degradabilidade biológica não são aplicáveis as substâncias inorgânicas.</t>
  </si>
  <si>
    <t>Hidróxido de sódio
Resultado:
Não se bioacumula.</t>
  </si>
  <si>
    <t>Hidróxido de sódio
O produto é móvel no meio ambiente da água.</t>
  </si>
  <si>
    <t>Cloreto Potássio 
CAS: 7447-40-7
CE: 231-211-8</t>
  </si>
  <si>
    <t>Cloreto Potássio 
&lt;= 100 %</t>
  </si>
  <si>
    <t>Sólido</t>
  </si>
  <si>
    <t>Toxicidade em peixes:
CL50
Ensaio estático
Espécie: Pimephales promelas (vairão gordo)
Valor: 880 mg/l
Duração da exposição: 96 h
Método: OECD TG 203
Toxicidade para as plantas aquáticas:
CE50
Proporção de crescimento
Ensaio estático
Espécie: Desmodesmus subspicatus (Scenedesmus subspicatus)
Valor: &gt; 100 mg/l
Duração da exposição: 72 h
Método: Directrizes do Teste OECD 201
Toxicidade para microrganismos:
Ensaio estático
Espécie: Lodo biológico (comunal)
Valor: &gt; 1.000 mg/l
Duração da exposição: 3 h
Método: OECD 209
Toxicidade para os invertebrados aquáticos:
CE50
Ensaio estático
Espécie: Daphnia magna
Valor: 660 mg/l
Duração da exposição: 48 h
Método: Directrizes do Teste OECD 202
CE50
Ensaio estático
Espécie: Ceriodaphnia dubia (pulga d'água)
Valor: 630 mg/l
Duração da exposição: 48 h
Método: Directrizes do Teste OECD 202</t>
  </si>
  <si>
    <t>Biodegradabilidade:
Não aplicável</t>
  </si>
  <si>
    <t>H290 Pode ser corrosivo para os metais.</t>
  </si>
  <si>
    <t>H319 Provoca irritação ocular grave.
H225 Líquido e vapores altamente inflamáveis.</t>
  </si>
  <si>
    <t>Etanol
CAS: 64-17-5
CE: 200-578-6
Phenolphthalein
CAS: 77-09-8
CE: 201-004-7</t>
  </si>
  <si>
    <t>Etanol
&gt;= 75 % - &lt;= 100%
Phenolphthalein
&gt;= 0,5 % - &lt; 1 %</t>
  </si>
  <si>
    <t>Etanol
CAS: 64-17-5
CE: 200-578-6</t>
  </si>
  <si>
    <t>Etanol
&gt;= 75 % - &lt;= 100%</t>
  </si>
  <si>
    <t>H319 Provoca irritação ocular grave.
H225 Líquido e vapor facilmente inflamáveis.</t>
  </si>
  <si>
    <t>Etanol
&gt;= 80 % - &lt;= 100%</t>
  </si>
  <si>
    <t>Etanol
CAS: 64-17-5
CE: 200-578-6
Amarelo de dimetilo
CAS: 60-11-7
CE: 200-455-7</t>
  </si>
  <si>
    <t>Etanol
&gt;= 80 % - &lt;= 100%
Amarelo de dimetilo
&gt;= 0,1% - &lt; 1%</t>
  </si>
  <si>
    <t>Etanol:
Toxicidade em peixes
CL50 (Oncorhynchus mykiss (truta arco-íris)): 13.000 mg/l
Duração da exposição: 96 H
Método: Directrizes do Teste OECD 203
Toxicidade em dáfnias e outros invertebrados aquáticos
CL50 (Daphnia magna): 12.340 mg/l
Duração da exposição: 48 H
Toxicidade em algas
CE50 (Algas): 275 mg/l
Duração da exposição: 72 H
Método: OECD TG 201</t>
  </si>
  <si>
    <t>Produto:
A bioacumulação é improvável.
Componentes:
Amarelo de dimetilo
Coeficiente de partição n-octanol/água:
log Pow: 4,58</t>
  </si>
  <si>
    <t>H225 Líquido e vapor facilmente inflamáveis.
H319 Provoca irritação ocular grave.</t>
  </si>
  <si>
    <t>Produto:
Não existem estudos ecotoxicológicos disponíveis para este produto.
Componentes:
Etanol:
Toxicidade em peixes
CL50 (Oncorhynchus mykiss (truta arco-íris)): 13.000 mg/l
Duração da exposição: 96 H
Método: Diretrizes do Teste OECD 203
Toxicidade em dáfnias e outros invertebrados aquáticos
CL50 (Daphnia magna): 12.340 mg/l
Duração da exposição: 48 H
Toxicidade em algas
CE50 (Algas): 275 mg/l
Duração da exposição: 72 H
Método: OECD TG 201</t>
  </si>
  <si>
    <t>H315 Provoca irritação cutânea.
H336 Pode provocar sonolência ou vertigens.
H225 Líquido e vapor facilmente inflamáveis.
H304 Pode ser mortal por ingestão e penetração nas vias respiratórias.
H411 Tóxico para os organismos aquáticos com efeitos duradouros.</t>
  </si>
  <si>
    <t>Pentano
CAS: 109-66-0
EINECS: 203-692-4
Nafta (petróleo), leve tratada com hidrogénio
CE: 931-254-9
n-hexano
CAS: 110-54-3
EINECS: 203-777-6</t>
  </si>
  <si>
    <t>Pentano
25-50%
Nafta (petróleo), leve tratada com hidrogénio
25-50%
n-hexano
≥3-&lt;5%</t>
  </si>
  <si>
    <t>Pouco solúvel</t>
  </si>
  <si>
    <t>Toxicidade aquática:
n-hexano
EC50/48h 21,85 mg/l (daf)</t>
  </si>
  <si>
    <t>H411 Tóxico para os organismos aquáticos, com efeitos
prolongados.</t>
  </si>
  <si>
    <t>Permanganato de potássio
&gt;= 0,3 % - &lt; 0,5%</t>
  </si>
  <si>
    <t>Permanganato de potássio
CAS: 7722-64-7
CE: 231-760-3</t>
  </si>
  <si>
    <t>Avaliação da toxicidade aquática:
Não existem resultados experimentais para este produto. Não permitir que atinja canalizações ou cursos de água. A mistura foi avaliada seguindo a regulamentação (EC) No 1272/2008 e é classificada para propriedades ecotoxicológicas em conformidade.</t>
  </si>
  <si>
    <t>Ácido sulfúrico em solução
CAS: 7664-93-9
CE: 231-639-5</t>
  </si>
  <si>
    <t>Ácido sulfúrico em solução
&gt;= 50 - &lt; 65</t>
  </si>
  <si>
    <t>Produto:
Não existem estudos ecotoxicológicos disponíveis para este produto.
Componentes:
Ácido sulfúrico em solução:
Toxicidade em peixes
CL50 (Lepomis macrochirus (Peixe-lua)): 16 - 28 mg/l
Duração da exposição: 96 H
Toxicidade em dáfnias e outros invertebrados aquáticos
CE50 (Daphnia magna): &gt; 100 mg/l
Duração da exposição: 48 H
Método: OECD TG 202
Toxicidade em algas
CI50 (Desmodesmus subspicatus (alga verde)): &gt; 100 mg/l
Duração da exposição: 72 H
Método: OECD TG 201</t>
  </si>
  <si>
    <t>Etanol
CAS: 64-17-5
CE: 200-578-6
Butanodiona dioxima
CAS: 95-45-4
CE: 202-420-1</t>
  </si>
  <si>
    <t>Etanol
&gt;= 80 - &lt;= 100
Butanodiona dioxima
&gt;= 1 - &lt; 2,5</t>
  </si>
  <si>
    <t>Toxicidade em peixes
Etanol
CL50: 8.150 mg/l
Duração da exposição: 48 H
Espécie: Leuciscus idus (Carpa dourada)
Toxicidade em dáfnias e outros invertebrados aquáticos
Etanol
CE50: 10.800 mg/l
Duração da exposição: 24 H
Espécie: Daphnia (Dáfnia)
Método: OECD TG 202</t>
  </si>
  <si>
    <t>Ácido acético
CAS: 64-19-7
CE: 200-580-7</t>
  </si>
  <si>
    <t>Ácido acético
&gt;= 1 - &lt; 2,5</t>
  </si>
  <si>
    <t>Produto:
Não existem estudos ecotoxicológicos disponíveis para este produto.
Componentes:
Ácido acético:
Toxicidade em peixes
CL50 (Lepomis macrochirus (Peixe-lua)): 75 mg/l
Duração da exposição: 96 H
CL50 (Pimephales promelas): 106 mg/l
Duração da exposição: 24 H
CL50 (Leuciscus idus (Carpa dourada)): 408 - 410 mg/l
Duração da exposição: 48 H
Toxicidade em dáfnias e outros invertebrados aquáticos
CE50 (Daphnia magna): 47 - 95 mg/l
Duração da exposição: 24 H</t>
  </si>
  <si>
    <t>H314 Provoca queimaduras na pele e lesões oculares graves.
H335 Pode provocar irritação das vias respiratórias.</t>
  </si>
  <si>
    <t>Amoníaco
CAS: 1336-21-6
CE: 215-647-6
Cloreto de amónio
CAS: 12125-02-9
CE: 235-186-4</t>
  </si>
  <si>
    <t>Amoníaco
&gt;= 10 - &lt; 25
Cloreto de amónio
&gt;= 3 - &lt; 10</t>
  </si>
  <si>
    <t>Produto:
Não existem estudos ecotoxicológicos disponíveis para este produto.
Componentes:
Amoníaco:
Toxicidade em peixes
CL50 (Oncorhynchus mykiss (truta arco-íris)): 0,53 mg/l
Duração da exposição: 96 H
Toxicidade em dáfnias e outros invertebrados aquáticos
CE50 (Daphnia magna): 24 mg/l
Duração da exposição: 48 H
Cloreto de amónio:
Toxicidade em peixes
CL50 (Cyprinus carpio (Carpa)): 209 mg/l
Duração da exposição: 96 H
CL50 (Oncorhynchus mykiss (truta arco-íris)): 42,91 mg/l
Duração da exposição: 96 H
Toxicidade em dáfnias e outros invertebrados aquáticos
CE50 (Daphnia magna): 136,6 mg/l
Duração da exposição: 48 H
Tipo de Teste: Ensaio estático
CE50 (Ceriodaphnia dubia (pulga d'água)): 98,5 mg/l
Duração da exposição: 48 H
Tipo de Teste: Ensaio estático
Toxicidade para os microorganismos
EC20 (lamas ativadas): cerca de. 850 mg/l
Duração da exposição: 0,5 H
Método: OECD TG 209</t>
  </si>
  <si>
    <t>Produto:
Não existem estudos ecotoxicológicos disponíveis para este produto.</t>
  </si>
  <si>
    <t>H225 Líquido e vapor facilmente inflamáveis.
H302 Nocivo por ingestão.
H315 Provoca irritação cutânea.
H319 Provoca irritação ocular grave.
H335 Pode provocar irritação das vias respiratórias.</t>
  </si>
  <si>
    <t>Etanol
CAS: 64-17-5
CE: 200-578-6
Dimercaprol
CAS: 59-52-9
CE: 200-433-7</t>
  </si>
  <si>
    <t>Etanol
&gt;= 65 - &lt; 80
Dimercaprol
&gt;= 25 - &lt; 50</t>
  </si>
  <si>
    <t>Ácido sulfúrico em solução
CAS: 7664-93-9
EINECS: 231-639-5</t>
  </si>
  <si>
    <t>Ácido sulfúrico em solução
&lt;5%</t>
  </si>
  <si>
    <t>Ácido sulfúrico em solução
EC50/48h &gt;100 mg/l (daf) (OECD 202)
LC50/96h 16 mg/l (fsh)
LC50 &gt;100 mg/l (alg) (72h)</t>
  </si>
  <si>
    <t>Oxalato de dipotássio, monohidrato
CAS: 6487-48-5
CE: 209-506-8</t>
  </si>
  <si>
    <t>Oxalato de dipotássio, monohidrato
&gt;= 10 - &lt; 25</t>
  </si>
  <si>
    <t>H314 Provoca queimaduras na pele e lesões oculares graves.
H272 Pode agravar incêndios; comburente.</t>
  </si>
  <si>
    <t>Ácido Nítrico 65%
CAS: 7697-37-2
CE: 231-714-2</t>
  </si>
  <si>
    <t>Ácido Nítrico 65%
65 %</t>
  </si>
  <si>
    <t>- Teste EC50 (mg/l):
Peixes (Para Nitrato de sódio) 13000 mg/l
Classificação: Tóx.
Bactérias (Para Nitrato de sódio) 2500 mg/l
Classificação: Muito tóx.
- Meio recetor:
Risco para o meio aquático Médio
Risco para o meio terrestre Baixo
- Observações:
No caso de infiltração na água subterrânea, esta não pode ser utilizada como potável pelo alto conteúdo em nitratos. A ecotoxicidade deve-se ao desvio do pH e aos nitratos formados.
Ecotoxicidade aguda na zona de vertido.</t>
  </si>
  <si>
    <t>Não consome oxigénio.
Produto não biodegradável.</t>
  </si>
  <si>
    <t>H315 Provoca irritação cutânea.
H319 Provoca irritação ocular grave.
H225 Líquido e vapor facilmente inflamáveis.</t>
  </si>
  <si>
    <t>Etanol
&gt;= 75 % - &lt;= 90%
2-butoxietanol
&gt;= 10 % - &lt;= 20%</t>
  </si>
  <si>
    <t>Etanol
CAS: 64-17-5
CE: 200-578-6
2-butoxietanol
CAS: 111-76-2
CE: 203-905-0</t>
  </si>
  <si>
    <t>Etanol
Agudo. EC50 3306 mg/I Água salgada 
Algas - Ulva pertusa 
96 horas
Agudo. EC50 9268 para 14221 mg/I 
Daphnia
48 horas
Agudo. EC50 10800 mg/I
Daphnia - Daphnia magna 
24 horas
Agudo. CL50 11000000 pg/I Água salgada
Peixe - Alburnus alburnus
96 horas
2-butoxietanoI
Agudo. EC50 1840 mg/I
Algas - Pseudokirchnerella subcapitata
72 horas
Agudo. EC50 1550 mg/I 
Daphnia - Daphnia magna 
48 horas
Agudo. CL50 800000 pg/I Água salgada
Crustáceos - Crangon crangon
48 horas
Agudo. CL50 1250000 pg/I Água salgada
Peixe - Menidia beryllina
96 horas</t>
  </si>
  <si>
    <t>2-butoxietanoI
OECD 301B 
Ready Biodegradability - com Evolution Test
90 % - 28 dias
Biodegradabilidade:
ELECTROLYTEA2-I: prontamente
Etanol: prontamente
2-butoxietanoI: prontamente</t>
  </si>
  <si>
    <t>Etanol
LogP -0.35
Potencial baixa
2-butoxietanoI
LogP 0.81
Potencial baixa</t>
  </si>
  <si>
    <t>H225 Líquido e vapor facilmente inflamáveis.
H301 Tóxico por ingestão.
H311 Tóxico em contacto com a pele.
H331 Tóxico por inalação.
H370 Afeta os órgãos (Olhos).</t>
  </si>
  <si>
    <t>Metanol
CAS: 67-56-1
CE: 200-659-6</t>
  </si>
  <si>
    <t xml:space="preserve">Metanol
&lt;= 100 % </t>
  </si>
  <si>
    <t>H370 Afeta os órgãos (Olhos).</t>
  </si>
  <si>
    <t>Toxicidade em peixes
Ensaio por escoamento CL50 Lepomis macrochirus (Peixe-lua): 15.400 mg/l; 96 h
US-EPA
Toxicidade em dáfnias e outros invertebrados aquáticos
EC5 E.sulcatum: &gt; 10.000 mg/l; 72 h
(Literatura)
CE50 Daphnia magna: &gt; 10.000 mg/l; 48 h
(IUCLID)
Toxicidade em algas
Ensaio estático CE50 Pseudokirchneriella subcapitata (alga verde): cerca de. 22.000 mg/l; 96 h
OECD TG 201
Toxicidade em bactérias
EC5 Pseudomonas fluorescens: 6.600 mg/l; 16 h
(IUCLID)
Ensaio estático CI50 lodo ativado: &gt; 1.000 mg/l; 3 h
Controlo analítico: sim
OECD TG 209
Toxicidade em peixes (Toxicidade crónica)
NOEC Oryzias latipes (Cyprinodontidea): 7.900 mg/l; 200 h</t>
  </si>
  <si>
    <t xml:space="preserve">Biodegradabilidade
99 %; 30 d
OECD TG 301D
Rapidamente biodegradável.
Carência biológica de oxigénio (CBO)
600 - 1.120 mg/g (5 d)
(IUCLID)
Carência química de oxigénio (CQO)
1.420 mg/g
(IUCLID)
Carência teórica de oxigénio (CTO)
1.500 mg/g
(Literatura)
Ratio BOD/ThBOD
CBO5 76 %
Teste de frasco fechado
</t>
  </si>
  <si>
    <t>Coeficiente de partição n-octanol/água
log Pow: -0,77
(experimental)
(Literatura) Não se prevê qualquer bioacumulação.</t>
  </si>
  <si>
    <t>H332 Nocivo por inalação.
H315 Provoca irritação cutânea.
H319 Provoca irritação ocular grave.
H334 Quando inalado, pode provocar sintomas de alergia ou de asma ou dificuldades respiratórias.
H317 Pode provocar uma reação alérgica cutânea.
H351 Suspeito de provocar cancro.
H335 Pode provocar irritação das vias respiratórias.
H373 Pode afetar os órgãos após exposição prolongada ou repetida.</t>
  </si>
  <si>
    <t>diisocianato de difenilmetano, isómeros e homólogos
50-100%</t>
  </si>
  <si>
    <t>diisocianato de difenilmetano, isómeros e homólogos
CAS: 9016-87-9</t>
  </si>
  <si>
    <t>Poliuretano</t>
  </si>
  <si>
    <t>Altamente viscoso</t>
  </si>
  <si>
    <t>H304 Pode ser mortal por ingestão e penetração nas vias respiratórias.</t>
  </si>
  <si>
    <t>Insolúvel</t>
  </si>
  <si>
    <t>Dióxido de carbono
CAS: 124-38-9
CE: 204-696-9
Argon
CAS: 7440-37-1
CE: 231-147-0</t>
  </si>
  <si>
    <t>Dióxido de carbono
1 - 20 %
Argon
Q.S.</t>
  </si>
  <si>
    <t>H280 Contém gás sob pressão; risco de explosão sob a ação do calor.</t>
  </si>
  <si>
    <t>ALCOHOLS, C16-18, ETHOXYLATED
CAS: 68439-49-6
ALCOHOLS, C12-C14, ETHOXYLATED (&gt;5-20 EO)
CAS: 68439-50-9
CE: 932-106-6
MISTURA DE: 5-CLORO-2-METIL- 2H -ISOTIAZOLE-3-ONA E 2-METIL-2 H -ISOTIAZOLE-3-ONA (3:1)
CAS: 55965-84-9</t>
  </si>
  <si>
    <t>ALCOHOLS, C16-18, ETHOXYLATED
≥ 1 - &lt; 3 %
ALCOHOLS, C12-C14, ETHOXYLATED (&gt;5-20 EO)
≥ 1 - &lt; 3 %
MISTURA DE: 5-CLORO-2-METIL- 2H -ISOTIAZOLE-3-ONA E 2-METIL-2 H -ISOTIAZOLE-3-ONA (3:1)
&lt; 0,0006 %</t>
  </si>
  <si>
    <t>Formação de CO2 (% do valor teórico) (ALCOHOLS, C12-C14, ETHOXYLATED (&gt;5-20 EO)
Inoculação: Grau de eliminação
Dose de efeito: &gt; 60 %
Tempo de exposição: 28 d
Avaliação: Facilmente biodegradável (de acordo com os critérios da OCDE).
Método: Biodegradation</t>
  </si>
  <si>
    <t>Toxicidade para os peixes aguda (de curto prazo)
Parâmetro: LC50 (ALCOHOLS, C16-18, ETHOXYLATED)
Espécie: Fish
Parâmetro de avaliação: Acute (short-term) fish toxicity
Dose de efeito: ca. 2,7 mg/l
Tempo de exposição: 48 h
Aguda (de curto prazo) toxicidade daphnia
Parâmetro: EC50 (ALCOHOLS, C16-18, ETHOXYLATED)
Espécie: Daphnia magna (grande pulga de água)
Parâmetro de avaliação: Acute (short-term) daphnia toxicity
Dose de efeito: 2,6 mg/l
Tempo de exposição: 24 h
Crónico (de longo prazo) toxicidade daphnia
Parâmetro: NOEC (ALCOHOLS, C12-C14, ETHOXYLATED (&gt;5-20 EO))
Espécie: Lepomis macrochirus (peixe azul)
Parâmetro de avaliação: Chronic (long-term) fish toxicity
Dose de efeito: &gt; 0,33 mg/l
Tempo de exposição: 30 d
Parâmetro: NOEC ( ALCOHOLS, C12-C14, ETHOXYLATED (&gt;5-20 EO))
Espécie: Daphnia magna (grande pulga de água)
Parâmetro de avaliação: Chronic (long-term) daphnia toxicity
Dose de efeito: 0,77 - 1,75 mg/l
Tempo de exposição: 21 d
Parâmetro: NOEC (ALCOHOLS, C12-C14, ETHOXYLATED (&gt;5-20 EO))
Espécie: Pseudokirchneriella subcapitata
Parâmetro de avaliação: Acute (short-term) algae toxicity
Dose de efeito: 0,078 mg/l
Tempo de exposição: 72 h
Método: OECD 201
Parâmetro: LOEC ( ALCOHOLS, C12-C14, ETHOXYLATED (&gt;5-20 EO))
Espécie: Pseudokirchneriella subcapitata
Parâmetro de avaliação: Acute (short-term) algae toxicity
Dose de efeito: 0,16 mg/l
Tempo de exposição: 72 h
Método: OECD 201
Aguda (de curto prazo) toxicidade para as algas
Parâmetro: EC50 ( ALCOHOLS, C12-C14, ETHOXYLATED (&gt;5-20 EO))
Espécie: Daphnia magna (grande pulga de água)
Parâmetro de avaliação: Acute (short-term) daphnia toxicity
Dose de efeito: 0,53 mg/l
Tempo de exposição: 48 h
Parâmetro: EC50 ( ALCOHOLS, C12-C14, ETHOXYLATED (&gt;5-20 EO))
Espécie: Pseudokirchneriella subcapitata
Parâmetro de avaliação: Acute (short-term) algae toxicity
Dose de efeito: 0,41 mg/l
Tempo de exposição: 72 h
Método: OECD 201
Toxicidade bacteriana
Parâmetro: EC50 ( ALCOHOLS, C12-C14, ETHOXYLATED (&gt;5-20 EO))
Espécie: Pseudomonas putida
Parâmetro de avaliação: Bacteria toxicity
Dose de efeito: &gt; 10 g/l
Tempo de exposição: 16,9 h
Método: DIN 38412 / parte 8</t>
  </si>
  <si>
    <t>H226 Líquido e vapores inflamáveis.
H319 Provoca irritação ocular grave.</t>
  </si>
  <si>
    <t>Etanol, álcool etílico
20 - &lt; 25 %</t>
  </si>
  <si>
    <t>Etanol, álcool etílico
CAS: 64-17-5</t>
  </si>
  <si>
    <t>O produto não é ecotóxico.</t>
  </si>
  <si>
    <t>Biodegradável.
Etanol, álcool etílico
Método: OCDE 301B/ ISO 9439/ EEC 92/69/V, C.4-C
Valor: 97 %
28 dias
Avaliação: Facilmente biodegradável (de acordo com os critérios da OCDE).
Fonte IUCLID</t>
  </si>
  <si>
    <t>Coeficiente de epartição n-octanol/água
Etanol, álcool etílico
Log Pow: -0,35</t>
  </si>
  <si>
    <t>Carvão activado
CAS: 7440-44-0
CE: 931-328-0</t>
  </si>
  <si>
    <t>O produto não é facilmente biodegradável.</t>
  </si>
  <si>
    <t>O produto não apresenta potencial de bioacumulação.</t>
  </si>
  <si>
    <t>Insolúvel em água. Facilidade de dispersão por via aérea, na forma de poeiras.
Não é permitido o vertido em sumidouros ou cursos de água.
Evitar a penetração no solo.</t>
  </si>
  <si>
    <t>H225 Líquido e vapor facilmente inflamáveis.
H361d Suspeito de afetar o nascituro.
H373 Pode afetar os órgãos após exposição prolongada ou repetida.
H304 Pode ser mortal por ingestão e penetração nas vias respiratórias.
H318 Provoca lesões oculares graves.
H315 Provoca irritação cutânea.
H336 Pode provocar sonolência ou vertigens.</t>
  </si>
  <si>
    <t>Tolueno
CAS: 108-88-3
EINECS: 203-625-9
Xileno (mistura de isómeros)
CAS: 1330-20-7
EINECS: 215-535-7
Metilisobutilcetona
CAS: 108-10-1
EINECS: 203-550-1
Butanona
CAS: 78-93-3
EINECS: 201-159-0
Butanol
CAS: 71-36-3
EINECS: 200-751-6
Acetato de n-butilo
CAS: 123-86-4
EINECS: 204-658-1
1-metoxi-2-propanol
CAS: 107-98-2
EINECS: 203-539-1</t>
  </si>
  <si>
    <t>Tolueno
25-50%
Xileno (mistura de isómeros)
10-25%
Metilisobutilcetona
10-25%
Butanona
10-25%
Butanol
2.5-10%
Acetato de n-butilo
2.5-10%
1-metoxi-2-propanol
2.5-10%</t>
  </si>
  <si>
    <t>Toxicidade aquática:
Xileno (mistura de isómeros)
EC50/72 h 2.2 mg/l (scenedesmus subspicatus (alga))
IC50/24h 1 mg/l (daphnia magna)
LC50/96 h 2.6 mg/l (fish)</t>
  </si>
  <si>
    <t>Hidrocarbonetos, C10-C13, n-alcano, isoalcanos, cíclicos &lt; 2% aromáticos
CE: 918-481-9</t>
  </si>
  <si>
    <t>Hidrocarbonetos, C10-C13, n-alcano, isoalcanos, cíclicos &lt; 2% aromáticos
50 - 100%</t>
  </si>
  <si>
    <t>Toxicidade Aquática:
Hidrocarbonetos, C10-C13, n-alcano, isoalcanos, cíclicos &lt; 2% aromáticos
NOELR 0,18 mg/l (Daphnia) (21d)
NOELR 1.000 mg/l (Pseudokirchneriella subcapitata) (OECD 201 - 72h) 
NOELR 0,1 mg/l (Oncorhynchus mykiss) (28d)
EL 50 (48h)	&gt;1.000 mg/l (Daphnia) (OECD 202)
LL50 (96h)	&gt;1.000 mg/l (Oncorhynchus mykiss) (OECD 203)
ErL50 (72h)	&gt;1.000 mg/l (Pseudokirchneriella subcapitata) (OECD 201)
EbL50 (72h)	&gt;1.000 mg/l (Pseudokirchneriella subcapitata) (OECD 201)</t>
  </si>
  <si>
    <t>Facilmente biodegradável. OECD 301F</t>
  </si>
  <si>
    <t>Propano-1,2-diol
CAS: 57-55-6
EINECS: 200-338-0</t>
  </si>
  <si>
    <t>Propano-1,2-diol
20 - 40%</t>
  </si>
  <si>
    <t>Toxicidade Aquática:
Propano-1,2-diol
EC50 (48h) 18.340 mg/l (daphnia)
LC50 (96h) 40.613 mg/l (fish)
EC50 (96h) 19.000 mg/l (algae)
NOAEC (7d) 13.020 mg/l</t>
  </si>
  <si>
    <t>H317 Pode provocar uma reação alérgica cutânea.
H334 Quando inalado, pode provocar sintomas de alergia ou de asma ou dificuldades respiratórias.</t>
  </si>
  <si>
    <t>Colofónia
CAS: 8050-09-7
CE: 232-475-7 
Tin
CAS: 7440-31-5
CE: 231-141-8
Prata metálica 
CAS: 7440-22-4
CE: 231-131-3
Copper
CAS: 7440-50-8
CE: 231-159-6</t>
  </si>
  <si>
    <t>Colofónia
&gt;= 2,3% - &lt;= 3,7%
Tin
&gt;= 94% - &lt;= 96%
Prata metálica 
&gt;= 2,8% - &lt;= 3,2%
Copper
&gt;= 0,4% - &lt;= 0,6%</t>
  </si>
  <si>
    <t>Não é facilmente biodegradável. 
(de acordo com os critérios da OCDE)</t>
  </si>
  <si>
    <t>Pastoso</t>
  </si>
  <si>
    <t>Alkaryl amine
LC50 96 Peixes &gt;100mg/L 2
EC50 48 crustáceos &gt;0.34mg/L 2
EC50 72 Não Disponível &gt;0.008mg/L 2
EL10 504 crustáceos 1.69mg/L 2
NOEC 72 Não Disponível 0.008mg/L 2
2 - Europe ECHA Registered Substances - Ecotoxicological Information - Aquatic Toxicity
Não lançar em esgotos nem em cursos de água.</t>
  </si>
  <si>
    <t>Alkaryl amine
Persistência Água / Solo:
Alto
Persistência Air:
Alto</t>
  </si>
  <si>
    <t>Alkaryl amine
Bioacumulação
BAIXO (BCF = 5.5)</t>
  </si>
  <si>
    <t>Alkaryl amine
Mobilidade
BAIXO (KOC = 28640000)</t>
  </si>
  <si>
    <t>H319 Provoca irritação ocular grave.
H315 Provoca irritação cutânea.
H334 Quando inalado, pode provocar sintomas de alergia ou de asma ou dificuldades respiratórias.</t>
  </si>
  <si>
    <t>Diisocianato de 4,4'metilenodifenilo
CAS: 101-68-8
CE: 202-966-0
Xileno
CAS: 1330-20-7
CE: 215-535-7
Etilbenzeno
CAS: 100-41-4
CE: 202-849-4</t>
  </si>
  <si>
    <t>Diisocianato de 4,4'metilenodifenilo
0.1%&lt; - &lt;1% 
Xileno
1%&lt; - &lt;10%
Etilbenzeno
1%&lt; - &lt;5%</t>
  </si>
  <si>
    <t>Viscoso</t>
  </si>
  <si>
    <t>Diisocianato de 4,4'metilenodifenilo
Toxicidade aguda peixes 
CL50 OCDE 203 &gt; 1000 mg/l 96 h Danio rerio 
Sistema estático Água doce (não salgada)
Read-across; Concentração nominal
Toxicidade aguda invertebrados 
CE50 OCDE 202 129.7 mg/l 24 h Daphnia magna 
Sistema estático Água doce (não salgada)
Read-across; Locomoção
Toxicidade algas e outras plantas aquáticas 
CE50 OCDE 201 &gt; 1640 mg/l 72 h Desmodesmus subspicatus 
Sistema estático Água doce (não salgada)
Read-across; Taxa de crescimento
Toxicidade crónica invertebrados aquáticos
NOEC OCDE 211 ≥ 10 mg/l 21 dia(s) Daphnia magna 
Sistema semiestático Água doce (não salgada)
Read-across; Reprodução
Toxicidade microrganismos aquáticos
CE50 OCDE 209 &gt; 100 mg/l 3 h Sedimento ativado 
Sistema estático Água doce (não salgada)
Read-across; Concentração nominal
Xileno
Toxicidade aguda peixes 
CL50 OCDE 203 2.6 mg/l 96 h Oncorhynchus mykiss
Sistema estático Água doce (não salgada)
Read-across; Mortal
Toxicidade aguda invertebrados 
CE50 3.82 mg/l 48 h Daphnia magna 
Sistema com corrente Água doce (não salgada)
Read-across
Toxicidade algas e outras plantas aquáticas
CE50 OCDE 201 4.36 mg/l 72 h Pseudokirchnerie lla subcapitata
Sistema estático Água doce (não salgada)
Valor experimental; Taxa de crescimento
Toxicidade crónica peixes 
NOEC &gt; 1.3 mg/l 56 dia(s) Oncorhynchus mykiss
Sistema com corrente Água doce (não salgada)
Valor experimental; Mortal
Toxicidade crónica invertebrados aquáticos
NOEC US EPA 1.17 mg/l 7 dia(s) Ceriodaphnia dubia
Água doce (não salgada)
Read-across; Reprodução
Etilbenzeno
Toxicidade aguda peixes 
CL50 OCDE 203 4.2 mg/l 96 h Salmo gairdneri 
Sistema semiestático Água doce (não salgada)
Valor experimental
Toxicidade aguda invertebrados 
CE50 US EPA 1.8 mg/l - 2.4 mg/l 48 h Daphnia magna 
Sistema estático Água doce (não salgada)
Valor experimental
Toxicidade algas e outras plantas aquáticas
CE50 OCDE 201 4.6 mg/l 72 h Selenastrum capricornutum
Valor experimental; Taxa de crescimento
Toxicidade crónica peixes 
ChV ECOSAR v1.00 / 1.13 mg/l 30 dia(s) Pisces 
QSAR
Toxicidade crónica invertebrados aquáticos
NOEC US EPA 1 mg/l 7 dia(s) Ceriodaphnia dubia
Sistema semiestático Água doce (não salgada)
Valor experimental; Reprodução
Toxicidade microrganismos aquáticos
CE50 96 mg/l 24 h Nitrosomonas 
Valor experimental
Toxicidade solo macrorganismos
CL50 OCDE 207 0.042 mg/cm² - 0.053 mg/cm² 48 h Eisenia fetida 
Valor experimental
Não se classifica como perigoso para o ambiente segundo os critérios do Regulamento (CE) N° 1272/2008</t>
  </si>
  <si>
    <t>Diisocianato de 4,4'metilenodifenilo
Biodegradação água
OCDE 302C 0 % 28 dia(s) Read-across
Fototransformação ar (TD50 ar)
AOPWIN v1.92 / 0.92 dia(s) QSAR
Semi-vida água (t1/2 água)
20 h Read-across
Xileno
Biodegradação água
OCDE 301F 87.8 %; GLP 28 dia(s) Read-across
Etilbenzeno
Biodegradação água
ISO 14593 70 % - 80 %; GLP 28 dia(s) Valor experimental
Fototransformação ar (TD50 ar)
500000 /cm³
Semi-vida solo (t1/2 solo)
3 dia(s) - 10 dia(s) Estudo de literatura
Semi-vida ar (t1/2 ar)
2.3 dia(s)
Conclusão:
Contém componente(s) não facilmente biodegradável(eis)</t>
  </si>
  <si>
    <t>Diisocianato de 4,4'metilenodifenilo
BCF peixes
BCF OCDE 305 / 92 - 200 / 4 semana(s) Cyprinus carpio Valor experimental
Coeficiente de partição octanol/água (Log Kow)
5.22 Valor estimativo
OCDE 117 / 4.51 / 22 °C Valor experimental
Xileno
BCF peixes
BCF 7 - 26 / 8 semana(s) Oncorhynchus mykiss Valor experimental
Coeficiente de partição octanol/água (Log Kow)
3.2 / 20 °C Conclusão por analogia
Etilbenzeno
BCF peixes
BCF Outro 1 6 semana(s) Oncorhynchus kisutch Estudo de literatura
BCF 15 - 79 Carassius auratus Estudo de literatura
BCF outros organismos aquáticos
BCF 4.68 Lamellibranchiata Estudo de literatura
Coeficiente de partição octanol/água (Log Kow)
Método A.8 da UE 3.6 / 20 °C Valor experimental
Conclusão:
Não contém componente(s) bioacumulável(eis)</t>
  </si>
  <si>
    <t>Diisocianato de 4,4'metilenodifenilo
Volatilidade (constante H da lei de Henry)
8.95E-7 atm m³/mol 25 °C Valor estimativo
Etilbenzeno
(log) Koc
log Koc PCKOCWIN v1.66 / 2.71 Valor calculado
Volatilidade (constante H da lei de Henry)
0.00843 atm m³/mol 25 °C Valor experimental
Distribuição percentual
Método Nível Mackay I 
Fração Ar: 99.45 % 
Fração sedimento: 0.05 % 
Fração solo: 0.05 % 
Fração água: 0.45 % 
Determinação de valor: QSAR
Conclusão:
Contém componente(s) com potencial de mobilidade no solo</t>
  </si>
  <si>
    <t>H336 Pode provocar sonolência ou vertigens.
H222 Aerossol extremamente inflamável.
H304 Pode ser mortal por ingestão e penetração nas
vias respiratórias.
H229 Recipiente sob pressão: risco de explosão sob a
ação do calor.</t>
  </si>
  <si>
    <t>Hidrocarbonetos, C9-C11, n-alcanos, isoalcanos, cicloalcanos, &lt;2% aromáticos
EINECS: 919-857-5
Dióxido de carbono
CAS: 124-38-9
EINECS: 204-696-9</t>
  </si>
  <si>
    <t>Hidrocarbonetos, C9-C11, n-alcanos, isoalcanos, cicloalcanos, &lt;2% aromáticos
60 - 80%
Dióxido de carbono
1 - 5%</t>
  </si>
  <si>
    <t>Hidrocarbonetos, C9-C11, n-alcanos, isoalcanos, cicloalcanos, &lt;2% aromáticos
Toxicidade para peixes:
NOELR 28d 0,13 mg/l Oncorhynchus mykiss QSAR
Toxicidade para dáfnias:
EC50 48h &gt;1000 mg/l Daphnia magna OECD 202 (Daphnia sp. Acute Immobilisation Test)
Toxicidade para peixes:
LC50 96h &gt;1000 mg/l Oncorhynchus mykiss OECD 203 (Fish, Acute Toxicity Test)
Toxicidade para algas:
ErC50 72h &gt;1000 mg/l Pseudokirchnerie lla subcapitata OECD 201 (Alga, Growth Inhibition Test)
Toxicidade para algas:
NOELR 72h 100 mg/l Raphidocelis subcapitata OECD 201 (Alga, Growth Inhibition Test)
Toxicidade para algas:
NOELR 72h 3 mg/l Pseudokirchnerie lla subcapitata OECD 201 (Alga, Growth Inhibition Test)</t>
  </si>
  <si>
    <t>WD-40 Aerossol
Tempo: 28d 
Valor: &gt;20 - &lt;60%
Método de ensaio: OECD 310
(Ready Biodegradability - CO2 in sealed vessels (Headspace Test))
Observação: Inerentemente biodegradável, mas não facilmente biodegradável.
Hidrocarbonetos, C9-C11, n-alcanos, isoalcanos, cicloalcanos, &lt;2% aromáticos
Toxicidade para algas:
28d 80 % OECD 301 F (Ready Biodegradability - Manometric Respirometry Test) Facilmente biodegradável</t>
  </si>
  <si>
    <t>Hidrocarbonetos, C9-C11, n-alcanos, isoalcanos, cicloalcanos, &lt;2% aromáticos
Potencial de bioacumulação:
Valor: 5-6,7 
Observação: Elevado</t>
  </si>
  <si>
    <t>H314 Provoca queimaduras na pele e lesões oculares graves.
H318 Provoca lesões oculares graves.</t>
  </si>
  <si>
    <t>METASILICATO DE SÓDIO PENTAHIDRATADO
CAS: 10213-79-3
EC: 229-912-9
ÁLCOOL GRAXO ALCOXILADO
CAS: 111905-53-4
ALQUIL METIL AMINA C12-14 QUATERNÁRIA ETOXILADA METIL CLORETO
CAS: 863679-20-3
POTÁSSIO COCOATO
CAS: 61789-30-8
EC: 263-049-9
CINEOLE
CAS: 470-82-6
EC: 207-431-5</t>
  </si>
  <si>
    <t>METASILICATO DE SÓDIO PENTAHIDRATADO
&gt;= 3% - &lt; 5%
ÁLCOOL GRAXO ALCOXILADO
&gt;= 1% - &lt; 3%
ALQUIL METIL AMINA C12-14 QUATERNÁRIA ETOXILADA METIL CLORETO
&gt;= 1% - &lt; 3%
POTÁSSIO COCOATO
&gt;= 1% - &lt; 3%
CINEOLE
&gt;= 0.01% - &lt; 0.1%</t>
  </si>
  <si>
    <t>Utilizar segundo os bons usos profissionais, evitando de dispersar o produto no ambiente.
METASILICATO DE SÓDIO PENTAHIDRATADO
a) Toxicidade aquática aguda:
Resultado: LC50 - Espécies: Peixes = 210 mg/l - Duração / h: 96
Notas: Brachydanio rerio
Resultado: EC50 - Espécies: Daphnia = 1700 mg/l - Duração / h: 48
Notas: Daphnia magna
ÁLCOOL GRAXO ALCOXILADO
a) Toxicidade aquática aguda:
Resultado: LC50 - Espécies: Peixes = 1 mg/l - Duração / h: 96
Notas: Leuciscus Idus
ALQUIL METIL AMINA C12-14 QUATERNÁRIA ETOXILADA METIL CLORETO
a) Toxicidade aquática aguda:
Resultado: LC50 - Espécies: Peixes = 10.1 mg/l - Duração / h: 96
Resultado: EC50 - Espécies: Daphnia = 1.1 mg/l - Duração / h: 48
Resultado: EC50 - Espécies: Algas = 1.1 mg/l - Duração / h: 72
CINEOLE
a) Toxicidade aquática aguda:
Resultado: LC50 - Espécies: Peixes = 17 mg/l - Duração / h: 96
Notas: Pimephales promelas
Resultado: EC50 - Espécies: Daphnia = 73 mg/l - Duração / h: 24
Notas: Daphnia magna
Resultado: EC50 - Espécies: Algas = 320 mg/l - Duração / h: 96
Notas: Scenedesmus subspicatus</t>
  </si>
  <si>
    <t>H318 Provoca lesões oculares graves.
H315 Provoca irritação cutânea.</t>
  </si>
  <si>
    <t>Hidróxido de sódio
CAS: 1310-73-2
CE: 215-185-5
Hipoclorito de sódio
CAS: 7681-52-9
CE: 231-668-3
Aminas, C12-14-alquildimetil, N-óxidos
CAS: 308062-28-4
CE: 931-292-6</t>
  </si>
  <si>
    <t>Hidróxido de sódio
1 - &lt;2,5 %
Hipoclorito de sódio
1 - &lt;2,5 %
Aminas, C12-14-alquildimetil, N-óxidos
1 - &lt;2,5 %</t>
  </si>
  <si>
    <t>Hidróxido de sódio
CL50 189 mg/L (48 h) Leuciscus idus Peixe
EC50 33 mg/L Crangon crangon Crustáceo
EC50 Não relevante
Hipoclorito de sódio
CL50 0,1 - 1 mg/L (96 h) Peixe
EC50 0,1 - 1 mg/L (48 h) Crustáceo
EC50 0,1 - 1 mg/L Alga
Aminas, C12-14-alquildimetil, N-óxidos
CL50 0,1 - 1 mg/L (96 h) Peixe
EC50 0,1 - 1 mg/L (48 h) Crustáceo
EC50 0,1 - 1 mg/L (72 h) Alga</t>
  </si>
  <si>
    <t>Aminas, C12-14-alquildimetil, N-óxidos
Degradabilidade
DBO5 Não relevante
DQO Não relevante
DBO5/DQO Não relevante
Biodegradabilidade
Concentração 73 mg/L
Período 28 dias
% Biodegradado 90 %</t>
  </si>
  <si>
    <t>Aminas, C12-14-alquildimetil, N-óxidos
Absorção/dessorção
Koc 307
Conclusão Muito Alto
Tensão superficial Não relevante
Volatilidade
Henry 4E-9 Pa·m³/mol
Solo seco Não
Solo húmido Não</t>
  </si>
  <si>
    <t>H318 Provoca lesões oculares graves.
H290 Pode ser corrosivo para os metais.
H315 Provoca irritação cutânea.</t>
  </si>
  <si>
    <t>Ácido benzenosulfónico, 4-C10-13-sec-alquil derivados
CAS: 85536-14-7
CE: 287-494-3
Álcool, C 12-14, etoxilado, sulfato, sais de sódio &lt;2,5 OE
CAS: 68891-38-3
CE: 500-234-8</t>
  </si>
  <si>
    <t>Ácido benzenosulfónico, 4-C10-13-sec-alquil derivados
3 - &lt;10 %
Álcool, C 12-14, etoxilado, sulfato, sais de sódio &lt;2,5 OE
1 - &lt;3 %</t>
  </si>
  <si>
    <t>Ácido benzenosulfónico, 4-C10-13-sec-alquil derivados
CL50 5 mg/L (48 h) Leuciscus idus Peixe
EC50 5,9 mg/L (24 h) Daphnia magna Crustáceo
EC50 14 mg/L (72 h) Scenedesmus subspicatus Alga
Álcool, C 12-14, etoxilado, sulfato, sais de sódio &lt;2,5 OE
CL50 7,1 mg/L (96 h) Danio rerio Peixe
EC50 7,4 mg/L (48 h) Daphnia magna Crustáceo
EC50 27 mg/L (72 h) Scenedesmus subspicatus Alga</t>
  </si>
  <si>
    <t>Ácido benzenosulfónico, 4-C10-13-sec-alquil derivados
Degradabilidade
DBO5 Não relevante
DQO Não relevante
DBO5/DQO Não relevante
Biodegradabilidade
Concentração Não relevante
Período 28 dias
% Biodegradado 94 %
Álcool, C 12-14, etoxilado, sulfato, sais de sódio &lt;2,5 OE
Degradabilidade
DBO5 Não relevante
DQO Não relevante
DBO5/DQO Não relevante
Biodegradabilidade
Concentração 10,5 mg/L
Período 28 dias
% Biodegradado 100 %</t>
  </si>
  <si>
    <t>Ácido benzenosulfónico, 4-C10-13-sec-alquil derivados
POTENCIAL DE BIOACUMULAÇÃO
Log POW 2</t>
  </si>
  <si>
    <t>H319 Provoca irritação ocular grave.
H315 Provoca irritação cutânea.</t>
  </si>
  <si>
    <t>Ácido benzenosulfónico, 4-C10-13-sec-alquil derivados
CAS: 85536-14-7
CE: 287-494-3
Propan-2-ol
CAS: 67-63-0
CE: 200-661-7
Mistura reacional (3:1) de 5-cloro-2-metil-2H-isotiazol-3-ona e de 2-metil-2H-isotiazol-3-ona
CAS: 55965-84-9</t>
  </si>
  <si>
    <t>Ácido benzenosulfónico, 4-C10-13-sec-alquil derivados
1 - &lt;3 %
Propan-2-ol
1 - &lt;3 %
Mistura reacional (3:1) de 5-cloro-2-metil-2H-isotiazol-3-ona e de 2-metil-2H-isotiazol-3-ona
&lt;0,1 %</t>
  </si>
  <si>
    <t>Toxicidade aguda:
Ácido benzenosulfónico, 4-C10-13-sec-alquil derivados
CL50 5 mg/L (48 h) Leuciscus idus Peixe
EC50 5,9 mg/L (24 h) Daphnia magna Crustáceo
EC50 14 mg/L (72 h) Scenedesmus subspicatus Alga
Propan-2-ol
CL50 9640 mg/L (96 h) Pimephales promelas Peixe
EC50 13299 mg/L (48 h) Daphnia magna Crustáceo
EC50 1000 mg/L (72 h) Scenedesmus subspicatus Alga
Mistura reacional (3:1) de 5-cloro-2-metil-2H-isotiazol-3-ona e de 2-metil-2H-isotiazol-3-ona
CL50 &gt;0,1 - 1 (96 h) Peixe
EC50 &gt;0,1 - 1 (48 h) Crustáceo
EC50 &gt;0,1 - 1 (72 h) Alga
Toxicidade a longo prazo:
Ácido benzenosulfónico, 4-C10-13-sec-alquil derivados
NOEC 0,23 mg/L Oncorhynchus mykiss Peixe
NOEC 1,18 mg/L Daphnia magna Crustáceo</t>
  </si>
  <si>
    <t>Ácido benzenosulfónico, 4-C10-13-sec-alquil derivados
Degradabilidade
DBO5 Não relevante
DQO Não relevante
DBO5/DQO Não relevante
Biodegradabilidade
Concentração Não relevante
Período 28 dias
% Biodegradado 94 %
Propan-2-ol
Degradabilidade
DBO5 1,19 g O2/g
DQO 2,23 g O2/g
DBO5/DQO 0,53
Biodegradabilidade
Concentração 100 mg/L
Período 14 dias
% Biodegradado 86 %</t>
  </si>
  <si>
    <t>Ácido benzenosulfónico, 4-C10-13-sec-alquil derivados
POTENCIAL DE BIOACUMULAÇÃO
Log POW 2
Propan-2-ol
POTENCIAL DE BIOACUMULAÇÃO
BCF 3
Log POW 0,05
Potencial Baixo</t>
  </si>
  <si>
    <t>Propan-2-ol
Absorção/dessorção
Koc 1,5
Conclusão Muito Alto
Tensão superficial 2,24E-2 N/m (25 ºC)
Volatilidade
Henry 8,207E-1 Pa·m³/mol
Solo seco Sim
Solo húmido Sim</t>
  </si>
  <si>
    <t>Etanol
CAS: 64-17-5
CE: 200-578-6
1-metoxi-2-propanol
CAS: 107-98-2
CE: 203-539-1</t>
  </si>
  <si>
    <t>Etanol
1 - &lt;2,5 %
1-metoxi-2-propanol
1 - &lt;2,5 %</t>
  </si>
  <si>
    <t>Toxicidade aguda:
Etanol
CL50; 11000 mg/L (96 h) Alburnus alburnus Peixe
EC50; 9268 mg/L (48 h) Daphia magna Crustáceo
EC50; 1450 mg/L (192h) Mycrocystis aeruginosa Alga
1-metoxi-2-propanol
CL50 20800 mg/L (96 h) Pimephales promelas Peixe
EC50 23300 mg/L (48 h) Daphnia magna Crustáceo
EC50 1000 mg/L (168 h) Selenastrum capricornutum Alga
Toxicidade a longo prazo:
Etanol
NOEC 250 mg/L Danio rerio Peixe
NOEC 2 mg/L Ceriodaphnia dubia Crustáceo</t>
  </si>
  <si>
    <t>Etanol
DEGRADABILIDADE
DBO5 Não relevante
DQO Não relevante
DBO5/DQO Não relevante
BIODEGRADABILIDADE
Concentração 100 mg/L
Período 14 dias
% Biodegradado 89%
1-metoxi-2-propanol
DEGRADABILIDADE
DBO5 Não relevante
DQO Não relevante
DBO5/DQO Não relevante
BIODEGRADABILIDADE
Concentração 100 mg/L
Período 28 dias
% Biodegradado 90%</t>
  </si>
  <si>
    <t>Etanol
POTENCIAL DE BIOACUMULAÇÃO
BCF 3
Log POW -0,31
Potencial Baixo
1-metoxi-2-propanol
POTENCIAL DE BIOACUMULAÇÃO
BCF 3
Log POW -0,44
Potencial Baixo</t>
  </si>
  <si>
    <t>Etanol
ABSORÇÃO/DESSORÇÃO
Koc 1
Conclusão Muito alto
Tensão superficial 2, 339E - 2 N/m (25ªC)
VOLATILIDADE
Henry 4,61E - 1 Pa-m³/mol
Solo seco Sim
Solo húmido Sim</t>
  </si>
  <si>
    <t>(metil-2-metoxietoxi)propanol
5 - &lt;10 %
Álcool, C9-11, etoxilado
&lt;5 %
Carbonato de sódio
&lt;5 %
Hidróxido de sódio
&lt;5 %
Álcool, C12-14, etoxilado, sulfato, sais de sódio
&lt;5 %</t>
  </si>
  <si>
    <t>(metil-2-metoxietoxi)propanol
CAS: 34590-94-8
CE: 252-104-2
Álcool, C9-11, etoxilado
CAS: 68439-46-3
CE: 614-482-0
Carbonato de sódio
CAS: 497-19-8
CE: 207-838-8
Hidróxido de sódio
CAS: 1310-73-2
CE: 215-185-5
Álcool, C12-14, etoxilado, sulfato, sais de sódio
CAS: 68891-38-3
CE: 500-234-8</t>
  </si>
  <si>
    <t>(metil-2-metoxietoxi)propanol
CL50 10000 mg/L (96 h) Pimephales promelas Peixe
EC50 1919 mg/L (48 h) Daphnia magna Crustáceo
EC50 Não relevante
Álcool, C9-11, etoxilado
CL50 113 mg/L (96 h) QSAR Peixe
EC50 Não relevante
Carbonato de sódio
CL50 740 mg/L (96 h) Gambussia afinis Peixe
EC50 265 mg/L (48 h) Daphnia magna Crustáceo
EC50 Não relevante
Hidróxido de sódio
CL50 189 mg/L (48 h) Leuciscus idus Peixe
EC50 33 mg/L Crangon crangon Crustáceo
EC50 Não relevante
Álcool, C12-14, etoxilado, sulfato, sais de sódio
CL50 7,1 mg/L (96 h) Danio rerio Peixe
EC50 7,4 mg/L (48 h) Daphnia magna Crustáceo
EC50 27 mg/L (72 h) Scenedesmus subspicatus Alga</t>
  </si>
  <si>
    <t>(metil-2-metoxietoxi)propanol
DEGRADABILIDADE
DBO5 Não relevante
DQO 0.00202 g O2/g
DBO5/DQO Não relevante
BIODEGRADABILIDADE
Concentração Não relevante
Período 28 dias
% Biodegradado 73%
Álcool, C12-14, etoxilado, sulfato, sais de sódio
DEGRADABILIDADE
DBO5 Não relevante
DQO Não relevante
DBO5/DQO Não relevante
BIODEGRADABILIDADE
Concentração 10,5 mg/L
Período 28 dias
% Biodegradado 100%</t>
  </si>
  <si>
    <t>(metil-2-metoxietoxi)propanol
POTENCIAL DE BIOACUMULAÇÃO
BCF 1
Log POW -0,06
Potencial Baixo</t>
  </si>
  <si>
    <t>Lixívia Moderna</t>
  </si>
  <si>
    <t>H315 Provoca irritação cutânea.
H319 Provoca irritação ocular grave.
H412 Nocivo para os organismos aquáticos com efeitos duradouros.</t>
  </si>
  <si>
    <t>H412 Nocivo para os organismos aquáticos com efeitos duradouros.</t>
  </si>
  <si>
    <t>Sodium hypochlorite, solution … % Cl active
CAS: 7681-52-9</t>
  </si>
  <si>
    <t>Sodium hypochlorite, solution … % Cl active
2,0 % - 2,5 %</t>
  </si>
  <si>
    <t>Tóxico para a vida aquática.
Nocivo para os organismos aquáticos com efeitos duradouros.</t>
  </si>
  <si>
    <t>Não aplicável, uma vez que o hipoclorito de sódio é destruído rapidamente em contacto com materiais orgânicos e inorgânicos.</t>
  </si>
  <si>
    <t>Não tem potencial para bioacumular.</t>
  </si>
  <si>
    <t>- Água/solo solubilidade e mobilidade importantes;
- Solo/sedimentos, log KOC: 1,12 Altamente móvel nos solos;
- Ar, Constante de Henry (H): 0,076 Pa·m³/mol, 20 ºC Volatilidade não significativa.</t>
  </si>
  <si>
    <t>Álcoois, C12-14, etoxilatos, sulfatos, sais de sódio
CAS: 68891-38-3
CE: 500-234-8</t>
  </si>
  <si>
    <t>Álcoois, C12-14, etoxilatos, sulfatos, sais de sódio
1 - 5 %</t>
  </si>
  <si>
    <t>N.D./N.A.</t>
  </si>
  <si>
    <t>Não é permitido o vertido em sumidouros ou cursos de água.
Evitar a penetração no solo.</t>
  </si>
  <si>
    <t>Líquido viscoso</t>
  </si>
  <si>
    <t>Não é considerado perigoso para o ambiente.</t>
  </si>
  <si>
    <t>Os tensioativos contidos neste produto estão em conformidade com os critérios de biodegradabilidade estabelecidos pelo Regulamento (CE) n.º 648/2004 relativo aos detergentes. Os dados que corroboram esta afirmação são mantidos ao dispor das autoridades competentes dos Estados-Membros e ser-lhes-ão disponibilizados mediante a sua solicitação direta ou a solicitação de fabricantes de detergentes.</t>
  </si>
  <si>
    <t>O produto é hidrossolúvel.</t>
  </si>
  <si>
    <t>Gardobond Additive H 7004 (acelerador)</t>
  </si>
  <si>
    <t>ELECTROLYTE A2-I</t>
  </si>
  <si>
    <t>Arcal</t>
  </si>
  <si>
    <t>Líquido de refrigeração para maçarico</t>
  </si>
  <si>
    <t>Gel Activo com Lixívia Limpa Bem</t>
  </si>
  <si>
    <t>Limpa Bem Limpa Vidros</t>
  </si>
  <si>
    <t>Gerador de emergência e Sistema de bombagem</t>
  </si>
  <si>
    <t>Limpeza/desinfeção</t>
  </si>
  <si>
    <t>Agente de limpeza para loiça</t>
  </si>
  <si>
    <t>Armário de produtos químicos da pintura</t>
  </si>
  <si>
    <t>Odypure NDAP</t>
  </si>
  <si>
    <t>Odypure NDB</t>
  </si>
  <si>
    <t>Solução aquosa de sais básicos</t>
  </si>
  <si>
    <t>Sais inorgânicos</t>
  </si>
  <si>
    <t>Hidróxido de Sódio
10%</t>
  </si>
  <si>
    <t>Óleo mineral branco (petróleo)
80 - 100 %</t>
  </si>
  <si>
    <t>Óleo mineral branco (petróleo)
CAS: 8042-47-5
CE: 232-455-8</t>
  </si>
  <si>
    <t>Preparado com óleo mineral. Óleo mineral com &lt; 3 % de matérias extratáveis em DMSO, pelo
método IP 346</t>
  </si>
  <si>
    <t>Gasoso</t>
  </si>
  <si>
    <t>Aerossol</t>
  </si>
  <si>
    <t>A substância flutua à superfície da água.
Potencialmente biodegradável.</t>
  </si>
  <si>
    <t>Toxicidade aquática:
Indicação sobre Óleo mineral branco (petróleo):
Toxicidade peixe:
CL50 Leuciscus idus: &gt; 1000 mg/L/96h (OECD 203)
Toxicidade daphnia:
LL50 daphnia magna (grande pulga de água): &gt; 100 mg/L/48h (OECD 202)
Toxicidade algas:
NOEL Pseudokirchneriella subcapitata (algas-verdes): &gt;= 100 mg/L/72h (OECD 201)</t>
  </si>
  <si>
    <t>Não aplicável. Não tem local de armazenamento pois é utilizado o mais rápido possível</t>
  </si>
  <si>
    <t>Transportado manualmente até ao local de uso.</t>
  </si>
  <si>
    <t>Não aplicável. A quantidade é reduzida e vai logo para o local de uso</t>
  </si>
  <si>
    <t>Guardado junto do local de utilização, dentro de um armário de produtos químicos</t>
  </si>
  <si>
    <t xml:space="preserve">Fornecedor externo. Uso direto da embalagem original </t>
  </si>
  <si>
    <t>Sulfato Magnésio (solução aquosa)</t>
  </si>
  <si>
    <t>Sem dados</t>
  </si>
  <si>
    <t>Alkaryl amine
1 - 5%
Interchangeable low viscosity base oil (&lt;20.5 cSt @40C)
&gt;60%
DMSO
&lt;3%</t>
  </si>
  <si>
    <t>Alkaryl amine
CAS: 68411-46-1
CE: 270-128-1 / 411-790-5
Interchangeable low viscosity base oil (&lt;20.5 cSt @40C)
DMSO
Contém um ou mais dos seguintes números CAS:
64742-53-6; 64742-54-7
64742-55-8; 64742-56-9
64742-65-0; 68037-01-4
72623-86-0, 72623-87-1
8042-47-5, 848301-69-9</t>
  </si>
  <si>
    <t>Aqua
Zea Mays (Corn) Kernel Meal
Trideceth-10
Trideceth-7
Glycerin
Sodium Carbomer
2-Bromo-2-Nitropropane-1,3-Diol
Methylisothiazolinone
Methylchloroisothiazolinone
Magnesium Nitrate
Magnesium Chloride
Parfum
Triticum Vulgare
Titanium Dioxide
Tetrasodium EDTA
CI 16035
CI 19140</t>
  </si>
  <si>
    <t>H290 Pode ser corrosivo para os metais.
H314 Provoca queimaduras na pele e lesões oculares graves.
H318 Provoca lesões oculares graves.
H400 Muito tóxico para os organismos aquáticos.
H411 Tóxico para os organismos aquáticos com efeitos duradouros.</t>
  </si>
  <si>
    <t>H400 Muito tóxico para os organismos aquáticos.
H411 Tóxico para os organismos aquáticos com efeitos duradouros.</t>
  </si>
  <si>
    <t>Hipoclorito de sódio, solução 10 % &lt; Cl &lt; 20 %
CAS: 7681-52-9
CE: 231-668-3</t>
  </si>
  <si>
    <t>Hipoclorito de sódio, solução 10 % &lt; Cl &lt; 20 %
100 %</t>
  </si>
  <si>
    <t>Hipoclorito de sódio, solução 10 % &lt; Cl &lt; 20 %
CL50 0,1 - 1 mg/L (96 h) Peixe
EC50 0,1 - 1 mg/L Crustáceo
EC50 0,1 - 1 mg/L Alga</t>
  </si>
  <si>
    <t>Sem valor de densidade</t>
  </si>
  <si>
    <t>Transportado depósito do fornecedor e através de bomba de trasfega é enchido o nosso depóosito</t>
  </si>
  <si>
    <t xml:space="preserve">Toda a área da Pintura é uma bacia de retenção com encaminhamento para a ETAR. </t>
  </si>
  <si>
    <t>Jerrican, na área da Pintura</t>
  </si>
  <si>
    <t>Jerrican original, na área da Pintura</t>
  </si>
  <si>
    <t>IBC original na área da Pintura</t>
  </si>
  <si>
    <t>Sem ligação a meio natural (águas e solos). Meios de limpeza e de absorção disponíveis na área.</t>
  </si>
  <si>
    <t xml:space="preserve">Abastecimento através de camião cisterna. </t>
  </si>
  <si>
    <t>guardado dentro da sala da Desmineralização que tem todo o pavimento com declive e encaminhamento de eventuais derrames para a ETAR</t>
  </si>
  <si>
    <t>Toda a área da ETARI é bacia de retenção cujo declive encaminha para os derrames para  o afluente da ETAR</t>
  </si>
  <si>
    <t>Floculante no processo de tratamento de águas residuais industriais (uso alternativo)</t>
  </si>
  <si>
    <t>Uso em laboratório com quantidades muito pequenas; meios de limpeza e absorção no local de uso e de armazenamento.</t>
  </si>
  <si>
    <t xml:space="preserve">Material absorvente no local de uso </t>
  </si>
  <si>
    <t>Manutenção 
Soldadura</t>
  </si>
  <si>
    <t>Embalagem original guardada em armário vedado e com acesso restrito, existencia de bacias de retenção.</t>
  </si>
  <si>
    <t>Bacias de retenção em polipropileno nas prateleiras de um armário fechado.</t>
  </si>
  <si>
    <t>ALKANOLAMINE 
2-(2-BUTOXIETOXI)ETANOL 
CAS: 112-34-5
EC: 203-961-6
Ácido com bases orgânicas 
ALCANOLAMINE PRIMAIRE EQUILIBRE
IONIQUE AVEC ACIDE 
2-AMINOETANOL 
CAS: 141-43-5
EC: 205-483-3
AMMONIUM QUATERNAIRE
0 &lt;= x % &lt; 1</t>
  </si>
  <si>
    <t>colocado sempre no interior das instalações (solo imperbeabilizado)</t>
  </si>
  <si>
    <t>Klübersynth CH 2-100 N</t>
  </si>
  <si>
    <t>Bacia de retenção para a embalagem individual com cerca de  0,01 m3</t>
  </si>
  <si>
    <t>atuação de contenção através de meios absorventes na área, Meio interno sem ligação a solo e águas</t>
  </si>
  <si>
    <t>Ácido sulfamídico
CAS: 5329-14-6
CE: 226-218-8
Ethoxilate quaternary do alkylamine
CAS: 61791-10-4</t>
  </si>
  <si>
    <t>Ácido sulfamídico
&gt;= 80 - &lt;= 100
Ethoxilate quaternary do alkylamine
&gt;= 0,25 - &lt; 1</t>
  </si>
  <si>
    <t>Pó</t>
  </si>
  <si>
    <t>Componentes:
Ácido sulfamídico:
Toxicidade em peixes: 
CL50 (Pimephales promelas): 70,3 mg/l
Duração da exposição: 96 H
Método: Directrizes do Teste OECD 203
Toxicidade em algas:
CI50 (Desmodesmus subspicatus (alga verde)): &gt; 29 mg/l
Duração da exposição: 72 H
Toxicidade para os microorganismos:
EC10 (Pseudomonas putida): &gt; 1.000 mg/l
Duração da exposição: 16 H</t>
  </si>
  <si>
    <t>Óxido de dioctilestanho
CAS: 870-08-6
CE: 212-791-1
3-butoxi-2-propanol
CAS: 5131-66-8
CE: 225-878-4
1-metoxi-2-propanol
CAS: 107-98-2
CE: 203-539-1
Poly(oxy-1,2-ethanediyl), α-[2,4,6-tris(1-phenylethyl)phenyl]-ω-hydroxy-
CAS: 99734-09-5</t>
  </si>
  <si>
    <t>Superfloc</t>
  </si>
  <si>
    <t>As informações ecotoxicológicas fornecidas são baseadas num produto estruturalmente ou de composição similar. Esta substancia não é classificada como perigosa para o meio.
CL50/90 h/Branchydanio rerio (peixe zebra) /Toxicidade aguda /OECD TG 203 : &gt; 100 mg/l
Observações: água fresca
CE50/48 h/Daphnia magna/Imobilização/OECD TG 202: &gt; 100 mg/l
CL50/72 h/Selenastrum capricornutum)/Inibição do crescimento /OECD TG 201: &gt; 100 mg/l</t>
  </si>
  <si>
    <t>Teste de libertação de dióxido de carbono/OECD TG 301B/28 d: &lt; 70%
Teste de frasco fechado/OECD TG 301 D/28 d: &lt; 70%
O ingrediente polimérico não é rapidamente biodegradável.
Carência química de oxigénio (CQO) : 0,38 mg/mg</t>
  </si>
  <si>
    <t>Não bioacumulável. Por causa do alto peso molecular do polímero, a difusão através das
membranas biológicas é muito pequena.</t>
  </si>
  <si>
    <t>Hidrossolubilidade: limitado pela viscosidade.</t>
  </si>
  <si>
    <t>H315 Provoca irritação cutânea.
H319 Provoa irritação ocular grave.</t>
  </si>
  <si>
    <t>ALKANOLAMINE 
25 &lt;= x % &lt; 50 
2-(2-BUTOXIETOXI)ETANOL 
10 &lt;= x % &lt; 25 
Ácido com bases orgânicas 
2.5 &lt;= x % &lt; 10 
ALCANOLAMINE PRIMAIRE EQUILIBRE
IONIQUE AVEC ACIDE 
2.5 &lt;= x % &lt; 10 
2-AMINOETANOL 
1 &lt;= x % &lt; 2.5
AMMONIUM QUATERNAIRE
0 &lt;= x % &lt; 1</t>
  </si>
  <si>
    <t>Não descarrega em águas superficiais ou sistema de esgoto sanitário.</t>
  </si>
  <si>
    <t>2-AMINOETANOL
Biodegradação: degrada-se rapidamente.
2-(2-BUTOXIETOXI)ETANOL 
Biodegradação: não há dados disponíveis sobre degradabilidade. A substância considera-se que
não se degrada rapidamente.
ALCANOLAMINA
Biodegradação : não há dados disponíveis sobre degradabilidade. A substância considera-se que
não se degrada rapidamente.</t>
  </si>
  <si>
    <t>2-AMINOETANOL
Toxicidade para os peixes:
CL50 = 125 mg/l
Duração de exposição: 96 h
NOEC = 1.2 mg/l
Duração de exposição: 28 dias
Toxicidade para os crustáceos:
CE50 = 65 mg/l
Duração de exposição: 48 h
NOEC = 0.85 mg/l
Espécie: outras
Duração de exposição: 21 dias
Toxicidade para as algas:
CEr50 = 22 mg/l
Duração de exposição: 72 h
NOEC &gt; 1 mg/l
2-(2-BUTOXIETOXI)ETANOL
Toxicidade para os peixes:
CL50 = 1300 mg/l
Duração de exposição: 96 h
Toxicidade para as algas:
CEr50 &gt; 101 mg/l
Duração de exposição: 72 h
ALCANOLAMINA
Toxicidade para os peixes:
CL50 = 1466 mg/l
Duração de exposição: 96 h
Toxicidade para os crustáceos:
CE50 = 233 mg/l
Duração de exposição: 48 h
Toxicidade para as plantas aquáticas :
CEr50 = 176 mg/l
Duração de exposição: 72 h</t>
  </si>
  <si>
    <t>Óleos lubrificantes (petróleo), C20-50, de óleo-base, neutros, tratados com hidrogénio
&gt;= 30 - &lt; 50</t>
  </si>
  <si>
    <t>Produto: informação não disponível. 
Óleos lubrificantes (petróleo), C20-50, de óleo-base, neutros, tratados com hidrogénio
Toxicidade em peixes:
CL50 (Pimephales promelas (vairão gordo)): &gt; 100 mg/l
Duração da exposição: 96 h
Tipo de Teste: Ensaio estático
Método: Diretrizes do Teste OECD 203
BPL: sim
Toxicidade em dáfnias e outros invertebrados aquáticos:
CE50 (Daphnia magna): &gt; 10.000 mg/l
Duração da exposição: 48 h
Tipo de Teste: Ensaio estático
Método: Diretrizes do Teste OECD 202
Toxicidade para às algas/plantas aquáticas:
NOEC (Pseudokirchneriella subcapitata (alga verde)): &gt; 100 mg/l
Duração da exposição: 72 h
Tipo de Teste: Ensaio estático
Método: Diretrizes do Teste OECD 201
Toxicidade em dáfnias e outros invertebrados aquáticos (Toxicidade crónica):
NOEC: 10 mg/l
Duração da exposição: 21 d
Espécie: Daphnia magna
Método: Diretrizes do Teste OECD 211
BPL: sim</t>
  </si>
  <si>
    <t>Óleos lubrificantes (petróleo), C20-50, de óleo-base, neutros, tratados com hidrogénio
CAS: 72623-87-1
CE: 276-738-4</t>
  </si>
  <si>
    <t>Produto: informação não disponível. 
Componentes:  
Óleos lubrificantes (petróleo), C20-50, de óleo-base, neutros, tratados com hidrogénio
Biodegradabilidade:
Tipo de Teste: aeróbio
Material usado na inoculação: lamas ativadas
Resultado: Lentamente biodegradável
Biodegradabilidade: 3 %
Duração da exposição: 28 d
Método: Diretrizes do Teste OECD 301 B
BPL: sim</t>
  </si>
  <si>
    <t>Produto:
Bioacumulação:
Esta mistura não contém nenhuma substância considerada persistente, bioacumulativa nem tóxica (PBT). Essa mistura não contém nenhuma substância considerada muito persistente ou muito bioacumulativa (vpvB).
Componentes:
Óleos lubrificantes (petróleo), C20-50, de óleo-base, neutros, tratados com hidrogénio
Bioacumulação:
Esta substância não é considerada como persistente, bioacumuladora ou tóxica (PBT). Esta substância não é considerada muito persistente ou muito bioacumuladora (vPvB).</t>
  </si>
  <si>
    <t>Depósito com certificado de garantia-PE para gasóleo no local de utilização do gerador (zona da pintura)</t>
  </si>
  <si>
    <t>Quantidade anual consumida / produzida (no caso de resíduos) 
(kg / litros)
[10]</t>
  </si>
  <si>
    <t>Limpeza química da fosfatação</t>
  </si>
  <si>
    <t>Limpeza química de desengorduramento</t>
  </si>
  <si>
    <r>
      <t>Depósito colocado sobre bacia de retenção independente, superficial e estanque, de cerca de 0,192 m</t>
    </r>
    <r>
      <rPr>
        <vertAlign val="superscript"/>
        <sz val="11"/>
        <color theme="1"/>
        <rFont val="Calibri"/>
        <family val="2"/>
        <scheme val="minor"/>
      </rPr>
      <t>3</t>
    </r>
  </si>
  <si>
    <t>Atuação de contenção através de meios absorventes na área, Meio interno sem ligação a solo e águas</t>
  </si>
  <si>
    <t>Bacia de retenção comum aos produtos da manutenção em uso</t>
  </si>
  <si>
    <t>Sacos empilhados sobre palete (conforme entrea de fornecedor) noparque de Quimicos.</t>
  </si>
  <si>
    <t xml:space="preserve">Trasfega do saco para tambor específico </t>
  </si>
  <si>
    <t>Colocado sempre no interior das instalações (solo impermeabilizado)</t>
  </si>
  <si>
    <t>Alerta automático (sonoro e luminoso) quando há derrame na bacia de retenção. A bacia de retenção tem ligação à ETAR  para encaminhar o derrame</t>
  </si>
  <si>
    <r>
      <t>Depósito colocado sobre bacia de retenção independente, superficial e estanque, de cerca de 6,5 m</t>
    </r>
    <r>
      <rPr>
        <vertAlign val="superscript"/>
        <sz val="11"/>
        <rFont val="Calibri"/>
        <family val="2"/>
        <scheme val="minor"/>
      </rPr>
      <t>3</t>
    </r>
  </si>
  <si>
    <t>Fase de exclusão da relevância do produto no risco para a saúde humana 
i) Carcinogenicidade, categorias 1A, 1B ou 2 (H350, H350i, H351); 
ii) Toxicidade reprodutiva, categorias 1A, 1B, ou 2 ou a categoria suplementar para efeitos sobre a lactação ou através dela (H360, H360D, H360FD, H360Fd, H360Df, H361, H361d, H361fd, H362); 
iii) Mutagenicidade em células germinativas, categorias 1A, 1B ou 2 (H340, H341); iv) Toxicidade para órgãos-alvo específicos após exposição única, categoria 1 ou 2 (H370, H371))
[25]</t>
  </si>
  <si>
    <t>H411 Tóxico para os organismos aquáticos, com efeitos prolongados.</t>
  </si>
  <si>
    <t>Aditivo para processos de fosfatação (base de amónia)</t>
  </si>
  <si>
    <t>Solução de fosfatação</t>
  </si>
  <si>
    <t>Acelarador de fosfatação</t>
  </si>
  <si>
    <t>Aditivo para tratamento de superfícies metálicas (Corretor de PH no banho da tinta)</t>
  </si>
  <si>
    <t>Aditivo para processos de fosfatação (base de níquel)</t>
  </si>
  <si>
    <t>Fase de exclusão da relevância do produto na contaminação do solo ou das águas subterrâneas no local da instalação (H400, H410, H411, H412, H413, H420)
[24]</t>
  </si>
  <si>
    <t>Bacia de retenção independente, em polipropileno</t>
  </si>
  <si>
    <t>Bacia de retenção independente em polipropileno</t>
  </si>
  <si>
    <t>Resíduos de lamas de fosfatação
LER 11 01 08*</t>
  </si>
  <si>
    <t>Armazenamento</t>
  </si>
  <si>
    <t>Banhos de fosfatação</t>
  </si>
  <si>
    <t>Resíduo</t>
  </si>
  <si>
    <t>LER 11 01 08*</t>
  </si>
  <si>
    <t>Kg</t>
  </si>
  <si>
    <t>Local coberto e impermeabilizado com sistema de drenagem encaminhado para bacia de retenção. O conteúdo de retenção é encaminhado para OGR, quando aplicável.</t>
  </si>
  <si>
    <t xml:space="preserve">Todos os resíduos são devidamente acondicionados e rotulados no parque de resíduos, previamente ao seu transporte para destino final. </t>
  </si>
  <si>
    <t>Toda a área do parque está servida por bacia de retenção, a partir da qual, quando necessário, são retiradas por sistema de bombagem para IBC, previamente ao seu envio para OGR</t>
  </si>
  <si>
    <t xml:space="preserve">Acesso restrito apenas a pessoas (em acesso a meios de movimentação). </t>
  </si>
  <si>
    <t>H400 Muito tóxico para os organismos aquáticos.
H410 Muito tóxico para os organismos aquáticos com efeitos duradouros.
H411 Tóxico para os organismos aquáticos com efeitos duradouros.
H412 Nocivo para os organismos aquáticos com efeitos duradouros.</t>
  </si>
  <si>
    <t>Resíduos de lamas da ETARI
LER 06 05 02*</t>
  </si>
  <si>
    <t>PA1 - parque de resíduos perigosos</t>
  </si>
  <si>
    <t>LER 06 05 02*</t>
  </si>
  <si>
    <t>Perigoso
Lamas de fosfatação consideradas na análise SEVESO, devido à perigosidade específica dos produtos utilizados. Assim,  numa abordagem conservadora, foram consideradas as características de perigosidade mais gravosas dos constituintes do banho, ainda que em quantidades muito reduzidas:
H400 Muito tóxico para os organismos aquáticos.
H410 Muito tóxico para os organismos aquáticos com efeitos duradouros.
H411 Tóxico para os organismos aquáticos com efeitos duradouros.
H412 Nocivo para os organismos aquáticos com efeitos duradouros.
H341 Suspeito de provocar anomalias genéticas.
H350i Pode provocar cancro por inalação.
H360D Pode afetar o nascituro.</t>
  </si>
  <si>
    <t>H341 Suspeito de provocar anomalias genéticas.
H350i Pode provocar cancro por inalação.
H351 Suspeito de provocar cancro.
H360D Pode afetar o nascituro.
H361d Suspeito de afetar o nascituro.</t>
  </si>
  <si>
    <t>Perigoso
Lamas da ETARI consideradas na análise SEVESO, devido à perigosidade específica dos produtos utilizados. Assim,  numa abordagem conservadora, foram consideradas as características de perigosidade mais gravosas das colunas AE e AF de todos os produtos utilizados na instalação, aos quais são aplicáveis essas frases dde risco, ainda que em quantidades muito reduzidas:
H400 Muito tóxico para os organismos aquáticos.
H410 Muito tóxico para os organismos aquáticos com efeitos duradouros.
H411 Tóxico para os organismos aquáticos com efeitos duradouros.
H412 Nocivo para os organismos aquáticos com efeitos duradouros.
H341 Suspeito de provocar anomalias genéticas.
H350i Pode provocar cancro por inalação.
H351 Suspeito de provocar cancro.
H360D Pode afetar o nascituro.
H361d Suspeito de afetar o nascituro.</t>
  </si>
  <si>
    <t>Classificação</t>
  </si>
  <si>
    <t>Avaliação da Severidade</t>
  </si>
  <si>
    <t>F:1; M:1 ; E:1 ;</t>
  </si>
  <si>
    <t>(A) Baixo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</si>
</sst>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Calibri"/>
      <family val="2"/>
      <charset val="204"/>
    </font>
    <font>
      <b/>
      <sz val="11"/>
      <name val="Calibri"/>
      <family val="2"/>
      <scheme val="minor"/>
    </font>
    <font>
      <sz val="11"/>
      <name val="Calibri"/>
      <family val="2"/>
      <scheme val="minor"/>
    </font>
    <font>
      <sz val="11"/>
      <color rgb="FF000000"/>
      <name val="Calibri"/>
      <family val="2"/>
      <scheme val="minor"/>
    </font>
    <font>
      <vertAlign val="superscript"/>
      <sz val="11"/>
      <name val="Calibri"/>
      <family val="2"/>
      <scheme val="minor"/>
    </font>
    <font>
      <vertAlign val="superscript"/>
      <sz val="11"/>
      <color theme="1"/>
      <name val="Calibri"/>
      <family val="2"/>
      <scheme val="minor"/>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1">
    <xf numFmtId="0" fontId="0" fillId="0" borderId="0" xfId="0"/>
    <xf numFmtId="0" fontId="2" fillId="2"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0"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quotePrefix="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2" fillId="0" borderId="1" xfId="1" applyFont="1" applyBorder="1" applyAlignment="1">
      <alignment horizontal="center"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wrapText="1"/>
    </xf>
    <xf numFmtId="0" fontId="7" fillId="0" borderId="2" xfId="1" applyFont="1" applyBorder="1" applyAlignment="1">
      <alignment horizontal="center" vertical="center" wrapText="1"/>
    </xf>
    <xf numFmtId="0" fontId="0" fillId="0" borderId="1" xfId="0"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9900"/>
      <color rgb="FF9900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3"/>
  <sheetViews>
    <sheetView zoomScaleNormal="100" workbookViewId="0">
      <pane xSplit="1" ySplit="1" topLeftCell="B18" activePane="bottomRight" state="frozen"/>
      <selection pane="topRight" activeCell="C1" sqref="C1"/>
      <selection pane="bottomLeft" activeCell="A2" sqref="A2"/>
      <selection pane="bottomRight" activeCell="AF19" sqref="AF19"/>
    </sheetView>
  </sheetViews>
  <sheetFormatPr defaultRowHeight="15" x14ac:dyDescent="0.25"/>
  <cols>
    <col min="1" max="1" width="25.7109375" style="11" customWidth="1"/>
    <col min="2" max="2" width="25.42578125" style="11" customWidth="1"/>
    <col min="3" max="3" width="26" style="11" customWidth="1"/>
    <col min="4" max="4" width="29.140625" style="11" customWidth="1"/>
    <col min="5" max="5" width="21.5703125" style="11" customWidth="1"/>
    <col min="6" max="6" width="26.140625" style="11" customWidth="1"/>
    <col min="7" max="7" width="23.5703125" style="11" customWidth="1"/>
    <col min="8" max="8" width="60.85546875" style="11" customWidth="1"/>
    <col min="9" max="9" width="55.5703125" style="11" customWidth="1"/>
    <col min="10" max="10" width="76.85546875" style="11" customWidth="1"/>
    <col min="11" max="11" width="27.85546875" style="11" customWidth="1"/>
    <col min="12" max="12" width="12" style="11" customWidth="1"/>
    <col min="13" max="13" width="18.7109375" style="11" customWidth="1"/>
    <col min="14" max="14" width="12" style="11" customWidth="1"/>
    <col min="15" max="15" width="14.28515625" style="11" customWidth="1"/>
    <col min="16" max="16" width="22.7109375" style="11" customWidth="1"/>
    <col min="17" max="17" width="13.28515625" style="11" customWidth="1"/>
    <col min="18" max="18" width="18.85546875" style="11" customWidth="1"/>
    <col min="19" max="19" width="93.42578125" style="11" customWidth="1"/>
    <col min="20" max="20" width="63.28515625" style="11" customWidth="1"/>
    <col min="21" max="21" width="60.28515625" style="11" customWidth="1"/>
    <col min="22" max="22" width="45.42578125" style="11" customWidth="1"/>
    <col min="23" max="23" width="20.42578125" style="11" customWidth="1"/>
    <col min="24" max="24" width="12" style="11" customWidth="1"/>
    <col min="25" max="25" width="24.7109375" style="11" customWidth="1"/>
    <col min="26" max="26" width="18.140625" style="11" customWidth="1"/>
    <col min="27" max="27" width="20.28515625" style="11" customWidth="1"/>
    <col min="28" max="28" width="33.140625" style="11" customWidth="1"/>
    <col min="29" max="29" width="25.140625" style="11" customWidth="1"/>
    <col min="30" max="30" width="23.140625" style="11" customWidth="1"/>
    <col min="31" max="31" width="84.28515625" style="11" customWidth="1"/>
    <col min="32" max="32" width="106.7109375" style="11" customWidth="1"/>
    <col min="33" max="16384" width="9.140625" style="11"/>
  </cols>
  <sheetData>
    <row r="1" spans="1:33" ht="174.75" customHeight="1" x14ac:dyDescent="0.25">
      <c r="A1" s="15" t="s">
        <v>177</v>
      </c>
      <c r="B1" s="15" t="s">
        <v>0</v>
      </c>
      <c r="C1" s="15" t="s">
        <v>1</v>
      </c>
      <c r="D1" s="15" t="s">
        <v>2</v>
      </c>
      <c r="E1" s="15" t="s">
        <v>3</v>
      </c>
      <c r="F1" s="15" t="s">
        <v>4</v>
      </c>
      <c r="G1" s="15" t="s">
        <v>5</v>
      </c>
      <c r="H1" s="16" t="s">
        <v>6</v>
      </c>
      <c r="I1" s="15" t="s">
        <v>238</v>
      </c>
      <c r="J1" s="16" t="s">
        <v>7</v>
      </c>
      <c r="K1" s="15" t="s">
        <v>595</v>
      </c>
      <c r="L1" s="15" t="s">
        <v>216</v>
      </c>
      <c r="M1" s="15" t="s">
        <v>8</v>
      </c>
      <c r="N1" s="15" t="s">
        <v>216</v>
      </c>
      <c r="O1" s="15" t="s">
        <v>220</v>
      </c>
      <c r="P1" s="16" t="s">
        <v>9</v>
      </c>
      <c r="Q1" s="1" t="s">
        <v>10</v>
      </c>
      <c r="R1" s="1" t="s">
        <v>11</v>
      </c>
      <c r="S1" s="1" t="s">
        <v>12</v>
      </c>
      <c r="T1" s="1" t="s">
        <v>13</v>
      </c>
      <c r="U1" s="1" t="s">
        <v>14</v>
      </c>
      <c r="V1" s="15" t="s">
        <v>15</v>
      </c>
      <c r="W1" s="15" t="s">
        <v>16</v>
      </c>
      <c r="X1" s="15" t="s">
        <v>216</v>
      </c>
      <c r="Y1" s="15" t="s">
        <v>17</v>
      </c>
      <c r="Z1" s="15" t="s">
        <v>18</v>
      </c>
      <c r="AA1" s="15" t="s">
        <v>19</v>
      </c>
      <c r="AB1" s="15" t="s">
        <v>20</v>
      </c>
      <c r="AC1" s="15" t="s">
        <v>21</v>
      </c>
      <c r="AD1" s="15" t="s">
        <v>23</v>
      </c>
      <c r="AE1" s="15" t="s">
        <v>613</v>
      </c>
      <c r="AF1" s="15" t="s">
        <v>606</v>
      </c>
    </row>
    <row r="2" spans="1:33" ht="196.5" customHeight="1" x14ac:dyDescent="0.25">
      <c r="A2" s="7" t="s">
        <v>31</v>
      </c>
      <c r="B2" s="3" t="s">
        <v>215</v>
      </c>
      <c r="C2" s="4" t="s">
        <v>26</v>
      </c>
      <c r="D2" s="2" t="s">
        <v>522</v>
      </c>
      <c r="E2" s="2" t="s">
        <v>522</v>
      </c>
      <c r="F2" s="2" t="s">
        <v>594</v>
      </c>
      <c r="G2" s="2" t="s">
        <v>24</v>
      </c>
      <c r="H2" s="2" t="s">
        <v>307</v>
      </c>
      <c r="I2" s="2" t="s">
        <v>308</v>
      </c>
      <c r="J2" s="10" t="s">
        <v>304</v>
      </c>
      <c r="K2" s="2" t="s">
        <v>176</v>
      </c>
      <c r="L2" s="2" t="s">
        <v>175</v>
      </c>
      <c r="M2" s="2">
        <v>200</v>
      </c>
      <c r="N2" s="2" t="s">
        <v>175</v>
      </c>
      <c r="O2" s="2">
        <v>0.83</v>
      </c>
      <c r="P2" s="2">
        <f>M2*O2/1000</f>
        <v>0.16600000000000001</v>
      </c>
      <c r="Q2" s="3" t="s">
        <v>221</v>
      </c>
      <c r="R2" s="3" t="s">
        <v>306</v>
      </c>
      <c r="S2" s="3" t="s">
        <v>309</v>
      </c>
      <c r="T2" s="3" t="s">
        <v>310</v>
      </c>
      <c r="U2" s="3" t="s">
        <v>311</v>
      </c>
      <c r="V2" s="3" t="s">
        <v>312</v>
      </c>
      <c r="W2" s="10">
        <v>200</v>
      </c>
      <c r="X2" s="10" t="s">
        <v>175</v>
      </c>
      <c r="Y2" s="10" t="s">
        <v>33</v>
      </c>
      <c r="Z2" s="10" t="s">
        <v>32</v>
      </c>
      <c r="AA2" s="2" t="s">
        <v>554</v>
      </c>
      <c r="AB2" s="10" t="s">
        <v>598</v>
      </c>
      <c r="AC2" s="10" t="s">
        <v>34</v>
      </c>
      <c r="AD2" s="17"/>
      <c r="AE2" s="3" t="s">
        <v>277</v>
      </c>
      <c r="AF2" s="10" t="s">
        <v>305</v>
      </c>
    </row>
    <row r="3" spans="1:33" ht="308.25" customHeight="1" x14ac:dyDescent="0.25">
      <c r="A3" s="9" t="s">
        <v>25</v>
      </c>
      <c r="B3" s="3" t="s">
        <v>215</v>
      </c>
      <c r="C3" s="10" t="s">
        <v>26</v>
      </c>
      <c r="D3" s="10" t="s">
        <v>27</v>
      </c>
      <c r="E3" s="10" t="s">
        <v>22</v>
      </c>
      <c r="F3" s="10" t="s">
        <v>28</v>
      </c>
      <c r="G3" s="10" t="s">
        <v>24</v>
      </c>
      <c r="H3" s="10" t="s">
        <v>269</v>
      </c>
      <c r="I3" s="10" t="s">
        <v>270</v>
      </c>
      <c r="J3" s="10" t="s">
        <v>267</v>
      </c>
      <c r="K3" s="10">
        <v>600</v>
      </c>
      <c r="L3" s="10" t="s">
        <v>118</v>
      </c>
      <c r="M3" s="10">
        <v>100</v>
      </c>
      <c r="N3" s="10" t="s">
        <v>118</v>
      </c>
      <c r="O3" s="10">
        <v>1.37</v>
      </c>
      <c r="P3" s="10">
        <f>0.1</f>
        <v>0.1</v>
      </c>
      <c r="Q3" s="10" t="s">
        <v>221</v>
      </c>
      <c r="R3" s="10" t="s">
        <v>222</v>
      </c>
      <c r="S3" s="10" t="s">
        <v>271</v>
      </c>
      <c r="T3" s="10" t="s">
        <v>225</v>
      </c>
      <c r="U3" s="10" t="s">
        <v>225</v>
      </c>
      <c r="V3" s="10" t="s">
        <v>225</v>
      </c>
      <c r="W3" s="10">
        <v>25</v>
      </c>
      <c r="X3" s="10" t="s">
        <v>118</v>
      </c>
      <c r="Y3" s="10" t="s">
        <v>189</v>
      </c>
      <c r="Z3" s="10" t="s">
        <v>29</v>
      </c>
      <c r="AA3" s="10" t="s">
        <v>30</v>
      </c>
      <c r="AB3" s="10" t="s">
        <v>555</v>
      </c>
      <c r="AC3" s="10" t="s">
        <v>559</v>
      </c>
      <c r="AD3" s="18"/>
      <c r="AE3" s="10" t="s">
        <v>268</v>
      </c>
      <c r="AF3" s="8" t="s">
        <v>226</v>
      </c>
    </row>
    <row r="4" spans="1:33" ht="409.5" x14ac:dyDescent="0.25">
      <c r="A4" s="9" t="s">
        <v>35</v>
      </c>
      <c r="B4" s="3" t="s">
        <v>215</v>
      </c>
      <c r="C4" s="10" t="s">
        <v>26</v>
      </c>
      <c r="D4" s="10" t="s">
        <v>123</v>
      </c>
      <c r="E4" s="10" t="s">
        <v>22</v>
      </c>
      <c r="F4" s="10" t="s">
        <v>28</v>
      </c>
      <c r="G4" s="10" t="s">
        <v>24</v>
      </c>
      <c r="H4" s="10" t="s">
        <v>217</v>
      </c>
      <c r="I4" s="10" t="s">
        <v>218</v>
      </c>
      <c r="J4" s="10" t="s">
        <v>219</v>
      </c>
      <c r="K4" s="10">
        <v>11700</v>
      </c>
      <c r="L4" s="10" t="s">
        <v>118</v>
      </c>
      <c r="M4" s="10">
        <v>900</v>
      </c>
      <c r="N4" s="10" t="s">
        <v>118</v>
      </c>
      <c r="O4" s="10">
        <v>1.04</v>
      </c>
      <c r="P4" s="10">
        <v>0.9</v>
      </c>
      <c r="Q4" s="10" t="s">
        <v>221</v>
      </c>
      <c r="R4" s="10" t="s">
        <v>222</v>
      </c>
      <c r="S4" s="10" t="s">
        <v>223</v>
      </c>
      <c r="T4" s="10" t="s">
        <v>224</v>
      </c>
      <c r="U4" s="10" t="s">
        <v>227</v>
      </c>
      <c r="V4" s="10" t="s">
        <v>225</v>
      </c>
      <c r="W4" s="10">
        <v>900</v>
      </c>
      <c r="X4" s="10" t="s">
        <v>118</v>
      </c>
      <c r="Y4" s="10" t="s">
        <v>558</v>
      </c>
      <c r="Z4" s="10" t="s">
        <v>29</v>
      </c>
      <c r="AA4" s="10" t="s">
        <v>30</v>
      </c>
      <c r="AB4" s="10" t="s">
        <v>555</v>
      </c>
      <c r="AC4" s="10" t="s">
        <v>559</v>
      </c>
      <c r="AD4" s="12"/>
      <c r="AE4" s="8" t="s">
        <v>226</v>
      </c>
      <c r="AF4" s="10" t="s">
        <v>226</v>
      </c>
    </row>
    <row r="5" spans="1:33" ht="409.5" x14ac:dyDescent="0.25">
      <c r="A5" s="9" t="s">
        <v>36</v>
      </c>
      <c r="B5" s="3" t="s">
        <v>215</v>
      </c>
      <c r="C5" s="10" t="s">
        <v>26</v>
      </c>
      <c r="D5" s="10" t="s">
        <v>124</v>
      </c>
      <c r="E5" s="10" t="s">
        <v>22</v>
      </c>
      <c r="F5" s="10" t="s">
        <v>28</v>
      </c>
      <c r="G5" s="10" t="s">
        <v>24</v>
      </c>
      <c r="H5" s="10" t="s">
        <v>233</v>
      </c>
      <c r="I5" s="10" t="s">
        <v>234</v>
      </c>
      <c r="J5" s="10" t="s">
        <v>232</v>
      </c>
      <c r="K5" s="10">
        <v>23400</v>
      </c>
      <c r="L5" s="10" t="s">
        <v>118</v>
      </c>
      <c r="M5" s="10">
        <v>1300</v>
      </c>
      <c r="N5" s="10" t="s">
        <v>118</v>
      </c>
      <c r="O5" s="13">
        <v>1.4</v>
      </c>
      <c r="P5" s="10">
        <v>1.3</v>
      </c>
      <c r="Q5" s="10" t="s">
        <v>221</v>
      </c>
      <c r="R5" s="10" t="s">
        <v>222</v>
      </c>
      <c r="S5" s="10" t="s">
        <v>235</v>
      </c>
      <c r="T5" s="10" t="s">
        <v>225</v>
      </c>
      <c r="U5" s="10" t="s">
        <v>227</v>
      </c>
      <c r="V5" s="10" t="s">
        <v>225</v>
      </c>
      <c r="W5" s="10">
        <v>1300</v>
      </c>
      <c r="X5" s="10" t="s">
        <v>118</v>
      </c>
      <c r="Y5" s="10" t="s">
        <v>190</v>
      </c>
      <c r="Z5" s="10" t="s">
        <v>29</v>
      </c>
      <c r="AA5" s="10" t="s">
        <v>30</v>
      </c>
      <c r="AB5" s="10" t="s">
        <v>555</v>
      </c>
      <c r="AC5" s="10" t="s">
        <v>559</v>
      </c>
      <c r="AD5" s="10"/>
      <c r="AE5" s="8" t="s">
        <v>226</v>
      </c>
      <c r="AF5" s="8" t="s">
        <v>226</v>
      </c>
      <c r="AG5" s="14"/>
    </row>
    <row r="6" spans="1:33" ht="75" x14ac:dyDescent="0.25">
      <c r="A6" s="9" t="s">
        <v>37</v>
      </c>
      <c r="B6" s="3" t="s">
        <v>215</v>
      </c>
      <c r="C6" s="10" t="s">
        <v>26</v>
      </c>
      <c r="D6" s="10" t="s">
        <v>125</v>
      </c>
      <c r="E6" s="10" t="s">
        <v>22</v>
      </c>
      <c r="F6" s="10" t="s">
        <v>28</v>
      </c>
      <c r="G6" s="10" t="s">
        <v>24</v>
      </c>
      <c r="H6" s="10" t="s">
        <v>237</v>
      </c>
      <c r="I6" s="10" t="s">
        <v>239</v>
      </c>
      <c r="J6" s="10" t="s">
        <v>236</v>
      </c>
      <c r="K6" s="10">
        <v>500</v>
      </c>
      <c r="L6" s="10" t="s">
        <v>118</v>
      </c>
      <c r="M6" s="10">
        <v>250</v>
      </c>
      <c r="N6" s="10" t="s">
        <v>118</v>
      </c>
      <c r="O6" s="10">
        <v>1.08</v>
      </c>
      <c r="P6" s="10">
        <v>0.25</v>
      </c>
      <c r="Q6" s="10" t="s">
        <v>221</v>
      </c>
      <c r="R6" s="10" t="s">
        <v>222</v>
      </c>
      <c r="S6" s="10" t="s">
        <v>240</v>
      </c>
      <c r="T6" s="10" t="s">
        <v>225</v>
      </c>
      <c r="U6" s="10" t="s">
        <v>225</v>
      </c>
      <c r="V6" s="10" t="s">
        <v>225</v>
      </c>
      <c r="W6" s="10">
        <v>25</v>
      </c>
      <c r="X6" s="10" t="s">
        <v>118</v>
      </c>
      <c r="Y6" s="10" t="s">
        <v>557</v>
      </c>
      <c r="Z6" s="10" t="s">
        <v>29</v>
      </c>
      <c r="AA6" s="10" t="s">
        <v>30</v>
      </c>
      <c r="AB6" s="10" t="s">
        <v>555</v>
      </c>
      <c r="AC6" s="10" t="s">
        <v>559</v>
      </c>
      <c r="AD6" s="12"/>
      <c r="AE6" s="8" t="s">
        <v>226</v>
      </c>
      <c r="AF6" s="8" t="s">
        <v>226</v>
      </c>
    </row>
    <row r="7" spans="1:33" ht="105" x14ac:dyDescent="0.25">
      <c r="A7" s="9" t="s">
        <v>38</v>
      </c>
      <c r="B7" s="3" t="s">
        <v>215</v>
      </c>
      <c r="C7" s="10" t="s">
        <v>26</v>
      </c>
      <c r="D7" s="10" t="s">
        <v>126</v>
      </c>
      <c r="E7" s="10" t="s">
        <v>22</v>
      </c>
      <c r="F7" s="10" t="s">
        <v>28</v>
      </c>
      <c r="G7" s="10" t="s">
        <v>24</v>
      </c>
      <c r="H7" s="10" t="s">
        <v>246</v>
      </c>
      <c r="I7" s="10" t="s">
        <v>247</v>
      </c>
      <c r="J7" s="10" t="s">
        <v>245</v>
      </c>
      <c r="K7" s="10">
        <v>1600</v>
      </c>
      <c r="L7" s="10" t="s">
        <v>118</v>
      </c>
      <c r="M7" s="10">
        <v>200</v>
      </c>
      <c r="N7" s="10" t="s">
        <v>118</v>
      </c>
      <c r="O7" s="10">
        <v>1.2350000000000001</v>
      </c>
      <c r="P7" s="10">
        <v>0.2</v>
      </c>
      <c r="Q7" s="10" t="s">
        <v>221</v>
      </c>
      <c r="R7" s="10" t="s">
        <v>222</v>
      </c>
      <c r="S7" s="10" t="s">
        <v>240</v>
      </c>
      <c r="T7" s="10" t="s">
        <v>225</v>
      </c>
      <c r="U7" s="10" t="s">
        <v>225</v>
      </c>
      <c r="V7" s="10" t="s">
        <v>225</v>
      </c>
      <c r="W7" s="10">
        <v>25</v>
      </c>
      <c r="X7" s="10" t="s">
        <v>118</v>
      </c>
      <c r="Y7" s="10" t="s">
        <v>557</v>
      </c>
      <c r="Z7" s="10" t="s">
        <v>29</v>
      </c>
      <c r="AA7" s="10" t="s">
        <v>30</v>
      </c>
      <c r="AB7" s="10" t="s">
        <v>555</v>
      </c>
      <c r="AC7" s="10" t="s">
        <v>559</v>
      </c>
      <c r="AD7" s="12"/>
      <c r="AE7" s="8" t="s">
        <v>226</v>
      </c>
      <c r="AF7" s="8" t="s">
        <v>226</v>
      </c>
    </row>
    <row r="8" spans="1:33" ht="285" x14ac:dyDescent="0.25">
      <c r="A8" s="9" t="s">
        <v>39</v>
      </c>
      <c r="B8" s="3" t="s">
        <v>215</v>
      </c>
      <c r="C8" s="10" t="s">
        <v>26</v>
      </c>
      <c r="D8" s="10" t="s">
        <v>127</v>
      </c>
      <c r="E8" s="10" t="s">
        <v>22</v>
      </c>
      <c r="F8" s="10" t="s">
        <v>28</v>
      </c>
      <c r="G8" s="10" t="s">
        <v>24</v>
      </c>
      <c r="H8" s="10" t="s">
        <v>242</v>
      </c>
      <c r="I8" s="10" t="s">
        <v>243</v>
      </c>
      <c r="J8" s="10" t="s">
        <v>241</v>
      </c>
      <c r="K8" s="10">
        <v>3300</v>
      </c>
      <c r="L8" s="10" t="s">
        <v>118</v>
      </c>
      <c r="M8" s="10">
        <f>16*25</f>
        <v>400</v>
      </c>
      <c r="N8" s="10" t="s">
        <v>118</v>
      </c>
      <c r="O8" s="10">
        <v>1.27</v>
      </c>
      <c r="P8" s="10">
        <v>0.4</v>
      </c>
      <c r="Q8" s="10" t="s">
        <v>221</v>
      </c>
      <c r="R8" s="10" t="s">
        <v>222</v>
      </c>
      <c r="S8" s="10" t="s">
        <v>244</v>
      </c>
      <c r="T8" s="10" t="s">
        <v>225</v>
      </c>
      <c r="U8" s="10" t="s">
        <v>227</v>
      </c>
      <c r="V8" s="10" t="s">
        <v>225</v>
      </c>
      <c r="W8" s="10">
        <v>25</v>
      </c>
      <c r="X8" s="10" t="s">
        <v>118</v>
      </c>
      <c r="Y8" s="10" t="s">
        <v>557</v>
      </c>
      <c r="Z8" s="10" t="s">
        <v>29</v>
      </c>
      <c r="AA8" s="10" t="s">
        <v>30</v>
      </c>
      <c r="AB8" s="10" t="s">
        <v>555</v>
      </c>
      <c r="AC8" s="10" t="s">
        <v>559</v>
      </c>
      <c r="AD8" s="12"/>
      <c r="AE8" s="8" t="s">
        <v>226</v>
      </c>
      <c r="AF8" s="8" t="s">
        <v>226</v>
      </c>
    </row>
    <row r="9" spans="1:33" ht="409.5" x14ac:dyDescent="0.25">
      <c r="A9" s="9" t="s">
        <v>40</v>
      </c>
      <c r="B9" s="3" t="s">
        <v>215</v>
      </c>
      <c r="C9" s="10" t="s">
        <v>26</v>
      </c>
      <c r="D9" s="10" t="s">
        <v>128</v>
      </c>
      <c r="E9" s="10" t="s">
        <v>22</v>
      </c>
      <c r="F9" s="10" t="s">
        <v>28</v>
      </c>
      <c r="G9" s="10" t="s">
        <v>24</v>
      </c>
      <c r="H9" s="10" t="s">
        <v>280</v>
      </c>
      <c r="I9" s="10" t="s">
        <v>281</v>
      </c>
      <c r="J9" s="10" t="s">
        <v>278</v>
      </c>
      <c r="K9" s="10">
        <v>400</v>
      </c>
      <c r="L9" s="10" t="s">
        <v>118</v>
      </c>
      <c r="M9" s="10">
        <v>200</v>
      </c>
      <c r="N9" s="10" t="s">
        <v>118</v>
      </c>
      <c r="O9" s="10">
        <v>1.36</v>
      </c>
      <c r="P9" s="10">
        <v>0.2</v>
      </c>
      <c r="Q9" s="10" t="s">
        <v>221</v>
      </c>
      <c r="R9" s="10" t="s">
        <v>222</v>
      </c>
      <c r="S9" s="10" t="s">
        <v>282</v>
      </c>
      <c r="T9" s="10" t="s">
        <v>257</v>
      </c>
      <c r="U9" s="10" t="s">
        <v>227</v>
      </c>
      <c r="V9" s="10" t="s">
        <v>225</v>
      </c>
      <c r="W9" s="10">
        <v>25</v>
      </c>
      <c r="X9" s="10" t="s">
        <v>118</v>
      </c>
      <c r="Y9" s="10" t="s">
        <v>557</v>
      </c>
      <c r="Z9" s="10" t="s">
        <v>29</v>
      </c>
      <c r="AA9" s="10" t="s">
        <v>30</v>
      </c>
      <c r="AB9" s="10" t="s">
        <v>555</v>
      </c>
      <c r="AC9" s="10" t="s">
        <v>559</v>
      </c>
      <c r="AD9" s="18"/>
      <c r="AE9" s="10" t="s">
        <v>277</v>
      </c>
      <c r="AF9" s="10" t="s">
        <v>279</v>
      </c>
    </row>
    <row r="10" spans="1:33" ht="120" x14ac:dyDescent="0.25">
      <c r="A10" s="9" t="s">
        <v>41</v>
      </c>
      <c r="B10" s="3" t="s">
        <v>215</v>
      </c>
      <c r="C10" s="10" t="s">
        <v>26</v>
      </c>
      <c r="D10" s="10" t="s">
        <v>608</v>
      </c>
      <c r="E10" s="10" t="s">
        <v>22</v>
      </c>
      <c r="F10" s="10" t="s">
        <v>28</v>
      </c>
      <c r="G10" s="10" t="s">
        <v>24</v>
      </c>
      <c r="H10" s="10" t="s">
        <v>273</v>
      </c>
      <c r="I10" s="10" t="s">
        <v>274</v>
      </c>
      <c r="J10" s="10" t="s">
        <v>272</v>
      </c>
      <c r="K10" s="10">
        <v>350</v>
      </c>
      <c r="L10" s="10" t="s">
        <v>118</v>
      </c>
      <c r="M10" s="10">
        <f>6*25</f>
        <v>150</v>
      </c>
      <c r="N10" s="10" t="s">
        <v>118</v>
      </c>
      <c r="O10" s="13">
        <v>1.1000000000000001</v>
      </c>
      <c r="P10" s="10">
        <v>0.15</v>
      </c>
      <c r="Q10" s="10" t="s">
        <v>221</v>
      </c>
      <c r="R10" s="10" t="s">
        <v>222</v>
      </c>
      <c r="S10" s="10" t="s">
        <v>275</v>
      </c>
      <c r="T10" s="10" t="s">
        <v>276</v>
      </c>
      <c r="U10" s="10" t="s">
        <v>227</v>
      </c>
      <c r="V10" s="10" t="s">
        <v>225</v>
      </c>
      <c r="W10" s="10">
        <v>25</v>
      </c>
      <c r="X10" s="10" t="s">
        <v>118</v>
      </c>
      <c r="Y10" s="10" t="s">
        <v>557</v>
      </c>
      <c r="Z10" s="10" t="s">
        <v>29</v>
      </c>
      <c r="AA10" s="10" t="s">
        <v>30</v>
      </c>
      <c r="AB10" s="10" t="s">
        <v>555</v>
      </c>
      <c r="AC10" s="10" t="s">
        <v>559</v>
      </c>
      <c r="AD10" s="12"/>
      <c r="AE10" s="8" t="s">
        <v>226</v>
      </c>
      <c r="AF10" s="8" t="s">
        <v>226</v>
      </c>
    </row>
    <row r="11" spans="1:33" ht="409.5" x14ac:dyDescent="0.25">
      <c r="A11" s="9" t="s">
        <v>42</v>
      </c>
      <c r="B11" s="3" t="s">
        <v>215</v>
      </c>
      <c r="C11" s="10" t="s">
        <v>26</v>
      </c>
      <c r="D11" s="10" t="s">
        <v>609</v>
      </c>
      <c r="E11" s="10" t="s">
        <v>22</v>
      </c>
      <c r="F11" s="10" t="s">
        <v>28</v>
      </c>
      <c r="G11" s="10" t="s">
        <v>24</v>
      </c>
      <c r="H11" s="10" t="s">
        <v>254</v>
      </c>
      <c r="I11" s="10" t="s">
        <v>255</v>
      </c>
      <c r="J11" s="10" t="s">
        <v>253</v>
      </c>
      <c r="K11" s="10">
        <v>14400</v>
      </c>
      <c r="L11" s="10" t="s">
        <v>118</v>
      </c>
      <c r="M11" s="10">
        <v>1200</v>
      </c>
      <c r="N11" s="10" t="s">
        <v>118</v>
      </c>
      <c r="O11" s="10">
        <v>1.42</v>
      </c>
      <c r="P11" s="10">
        <v>1.2</v>
      </c>
      <c r="Q11" s="10" t="s">
        <v>221</v>
      </c>
      <c r="R11" s="10" t="s">
        <v>222</v>
      </c>
      <c r="S11" s="10" t="s">
        <v>256</v>
      </c>
      <c r="T11" s="10" t="s">
        <v>257</v>
      </c>
      <c r="U11" s="10" t="s">
        <v>227</v>
      </c>
      <c r="V11" s="10" t="s">
        <v>225</v>
      </c>
      <c r="W11" s="10">
        <v>1200</v>
      </c>
      <c r="X11" s="10" t="s">
        <v>118</v>
      </c>
      <c r="Y11" s="10" t="s">
        <v>190</v>
      </c>
      <c r="Z11" s="10" t="s">
        <v>29</v>
      </c>
      <c r="AA11" s="10" t="s">
        <v>30</v>
      </c>
      <c r="AB11" s="10" t="s">
        <v>555</v>
      </c>
      <c r="AC11" s="10" t="s">
        <v>559</v>
      </c>
      <c r="AD11" s="18"/>
      <c r="AE11" s="10" t="s">
        <v>251</v>
      </c>
      <c r="AF11" s="10" t="s">
        <v>252</v>
      </c>
    </row>
    <row r="12" spans="1:33" ht="409.5" x14ac:dyDescent="0.25">
      <c r="A12" s="9" t="s">
        <v>516</v>
      </c>
      <c r="B12" s="3" t="s">
        <v>215</v>
      </c>
      <c r="C12" s="10" t="s">
        <v>26</v>
      </c>
      <c r="D12" s="10" t="s">
        <v>610</v>
      </c>
      <c r="E12" s="10" t="s">
        <v>22</v>
      </c>
      <c r="F12" s="10" t="s">
        <v>28</v>
      </c>
      <c r="G12" s="10" t="s">
        <v>24</v>
      </c>
      <c r="H12" s="10" t="s">
        <v>260</v>
      </c>
      <c r="I12" s="10" t="s">
        <v>261</v>
      </c>
      <c r="J12" s="10" t="s">
        <v>258</v>
      </c>
      <c r="K12" s="10">
        <v>3100</v>
      </c>
      <c r="L12" s="10" t="s">
        <v>118</v>
      </c>
      <c r="M12" s="10">
        <v>200</v>
      </c>
      <c r="N12" s="10" t="s">
        <v>118</v>
      </c>
      <c r="O12" s="13">
        <v>1.3</v>
      </c>
      <c r="P12" s="10">
        <v>0.2</v>
      </c>
      <c r="Q12" s="10" t="s">
        <v>221</v>
      </c>
      <c r="R12" s="10" t="s">
        <v>222</v>
      </c>
      <c r="S12" s="10" t="s">
        <v>262</v>
      </c>
      <c r="T12" s="10" t="s">
        <v>225</v>
      </c>
      <c r="U12" s="10" t="s">
        <v>227</v>
      </c>
      <c r="V12" s="10" t="s">
        <v>225</v>
      </c>
      <c r="W12" s="10">
        <v>25</v>
      </c>
      <c r="X12" s="10" t="s">
        <v>118</v>
      </c>
      <c r="Y12" s="10" t="s">
        <v>557</v>
      </c>
      <c r="Z12" s="10" t="s">
        <v>29</v>
      </c>
      <c r="AA12" s="10" t="s">
        <v>30</v>
      </c>
      <c r="AB12" s="10" t="s">
        <v>555</v>
      </c>
      <c r="AC12" s="10" t="s">
        <v>559</v>
      </c>
      <c r="AD12" s="18"/>
      <c r="AE12" s="10" t="s">
        <v>259</v>
      </c>
      <c r="AF12" s="8" t="s">
        <v>226</v>
      </c>
    </row>
    <row r="13" spans="1:33" ht="240" x14ac:dyDescent="0.25">
      <c r="A13" s="9" t="s">
        <v>43</v>
      </c>
      <c r="B13" s="3" t="s">
        <v>215</v>
      </c>
      <c r="C13" s="10" t="s">
        <v>26</v>
      </c>
      <c r="D13" s="10" t="s">
        <v>611</v>
      </c>
      <c r="E13" s="10" t="s">
        <v>22</v>
      </c>
      <c r="F13" s="10" t="s">
        <v>28</v>
      </c>
      <c r="G13" s="10" t="s">
        <v>24</v>
      </c>
      <c r="H13" s="10" t="s">
        <v>229</v>
      </c>
      <c r="I13" s="10" t="s">
        <v>230</v>
      </c>
      <c r="J13" s="10" t="s">
        <v>228</v>
      </c>
      <c r="K13" s="10">
        <f>24*7</f>
        <v>168</v>
      </c>
      <c r="L13" s="10" t="s">
        <v>118</v>
      </c>
      <c r="M13" s="10">
        <v>100</v>
      </c>
      <c r="N13" s="10" t="s">
        <v>118</v>
      </c>
      <c r="O13" s="10">
        <v>1.57</v>
      </c>
      <c r="P13" s="10">
        <v>0.1</v>
      </c>
      <c r="Q13" s="10" t="s">
        <v>221</v>
      </c>
      <c r="R13" s="10" t="s">
        <v>222</v>
      </c>
      <c r="S13" s="10" t="s">
        <v>231</v>
      </c>
      <c r="T13" s="10" t="s">
        <v>225</v>
      </c>
      <c r="U13" s="10" t="s">
        <v>227</v>
      </c>
      <c r="V13" s="10" t="s">
        <v>225</v>
      </c>
      <c r="W13" s="10">
        <v>25</v>
      </c>
      <c r="X13" s="10" t="s">
        <v>118</v>
      </c>
      <c r="Y13" s="10" t="s">
        <v>556</v>
      </c>
      <c r="Z13" s="10" t="s">
        <v>29</v>
      </c>
      <c r="AA13" s="10" t="s">
        <v>30</v>
      </c>
      <c r="AB13" s="10" t="s">
        <v>555</v>
      </c>
      <c r="AC13" s="10" t="s">
        <v>559</v>
      </c>
      <c r="AD13" s="12"/>
      <c r="AE13" s="8" t="s">
        <v>226</v>
      </c>
      <c r="AF13" s="8" t="s">
        <v>226</v>
      </c>
    </row>
    <row r="14" spans="1:33" ht="180" x14ac:dyDescent="0.25">
      <c r="A14" s="9" t="s">
        <v>51</v>
      </c>
      <c r="B14" s="3" t="s">
        <v>215</v>
      </c>
      <c r="C14" s="10" t="s">
        <v>26</v>
      </c>
      <c r="D14" s="10" t="s">
        <v>612</v>
      </c>
      <c r="E14" s="10" t="s">
        <v>22</v>
      </c>
      <c r="F14" s="10" t="s">
        <v>28</v>
      </c>
      <c r="G14" s="10" t="s">
        <v>24</v>
      </c>
      <c r="H14" s="10" t="s">
        <v>264</v>
      </c>
      <c r="I14" s="10" t="s">
        <v>265</v>
      </c>
      <c r="J14" s="10" t="s">
        <v>263</v>
      </c>
      <c r="K14" s="10">
        <f>4*25</f>
        <v>100</v>
      </c>
      <c r="L14" s="10" t="s">
        <v>118</v>
      </c>
      <c r="M14" s="10">
        <v>100</v>
      </c>
      <c r="N14" s="10" t="s">
        <v>118</v>
      </c>
      <c r="O14" s="10">
        <v>1.42</v>
      </c>
      <c r="P14" s="10">
        <v>0.1</v>
      </c>
      <c r="Q14" s="10" t="s">
        <v>221</v>
      </c>
      <c r="R14" s="10" t="s">
        <v>222</v>
      </c>
      <c r="S14" s="10" t="s">
        <v>266</v>
      </c>
      <c r="T14" s="10" t="s">
        <v>225</v>
      </c>
      <c r="U14" s="10" t="s">
        <v>227</v>
      </c>
      <c r="V14" s="10" t="s">
        <v>225</v>
      </c>
      <c r="W14" s="10">
        <v>25</v>
      </c>
      <c r="X14" s="10" t="s">
        <v>118</v>
      </c>
      <c r="Y14" s="10" t="s">
        <v>191</v>
      </c>
      <c r="Z14" s="10" t="s">
        <v>29</v>
      </c>
      <c r="AA14" s="10" t="s">
        <v>30</v>
      </c>
      <c r="AB14" s="10" t="s">
        <v>555</v>
      </c>
      <c r="AC14" s="10" t="s">
        <v>559</v>
      </c>
      <c r="AD14" s="18"/>
      <c r="AE14" s="10" t="s">
        <v>251</v>
      </c>
      <c r="AF14" s="10" t="s">
        <v>252</v>
      </c>
    </row>
    <row r="15" spans="1:33" ht="270" x14ac:dyDescent="0.25">
      <c r="A15" s="9" t="s">
        <v>44</v>
      </c>
      <c r="B15" s="3" t="s">
        <v>215</v>
      </c>
      <c r="C15" s="10" t="s">
        <v>26</v>
      </c>
      <c r="D15" s="10" t="s">
        <v>596</v>
      </c>
      <c r="E15" s="10" t="s">
        <v>22</v>
      </c>
      <c r="F15" s="10" t="s">
        <v>28</v>
      </c>
      <c r="G15" s="10" t="s">
        <v>24</v>
      </c>
      <c r="H15" s="10" t="s">
        <v>248</v>
      </c>
      <c r="I15" s="10" t="s">
        <v>249</v>
      </c>
      <c r="J15" s="10" t="s">
        <v>228</v>
      </c>
      <c r="K15" s="10">
        <f>1300*4+100*6</f>
        <v>5800</v>
      </c>
      <c r="L15" s="10" t="s">
        <v>118</v>
      </c>
      <c r="M15" s="10">
        <v>1400</v>
      </c>
      <c r="N15" s="10" t="s">
        <v>118</v>
      </c>
      <c r="O15" s="10">
        <v>1.5449999999999999</v>
      </c>
      <c r="P15" s="10">
        <v>1.4</v>
      </c>
      <c r="Q15" s="10" t="s">
        <v>221</v>
      </c>
      <c r="R15" s="10" t="s">
        <v>222</v>
      </c>
      <c r="S15" s="10" t="s">
        <v>250</v>
      </c>
      <c r="T15" s="10" t="s">
        <v>225</v>
      </c>
      <c r="U15" s="10" t="s">
        <v>227</v>
      </c>
      <c r="V15" s="10" t="s">
        <v>225</v>
      </c>
      <c r="W15" s="10" t="s">
        <v>122</v>
      </c>
      <c r="X15" s="10" t="s">
        <v>118</v>
      </c>
      <c r="Y15" s="10" t="s">
        <v>192</v>
      </c>
      <c r="Z15" s="10" t="s">
        <v>29</v>
      </c>
      <c r="AA15" s="10" t="s">
        <v>30</v>
      </c>
      <c r="AB15" s="10" t="s">
        <v>555</v>
      </c>
      <c r="AC15" s="10" t="s">
        <v>559</v>
      </c>
      <c r="AD15" s="12"/>
      <c r="AE15" s="8" t="s">
        <v>226</v>
      </c>
      <c r="AF15" s="8" t="s">
        <v>226</v>
      </c>
    </row>
    <row r="16" spans="1:33" ht="240" customHeight="1" x14ac:dyDescent="0.25">
      <c r="A16" s="9" t="s">
        <v>45</v>
      </c>
      <c r="B16" s="3" t="s">
        <v>215</v>
      </c>
      <c r="C16" s="10" t="s">
        <v>26</v>
      </c>
      <c r="D16" s="10" t="s">
        <v>597</v>
      </c>
      <c r="E16" s="10" t="s">
        <v>22</v>
      </c>
      <c r="F16" s="10" t="s">
        <v>28</v>
      </c>
      <c r="G16" s="10" t="s">
        <v>24</v>
      </c>
      <c r="H16" s="10" t="s">
        <v>574</v>
      </c>
      <c r="I16" s="10" t="s">
        <v>575</v>
      </c>
      <c r="J16" s="10" t="s">
        <v>500</v>
      </c>
      <c r="K16" s="10">
        <f>1200*4+25*6</f>
        <v>4950</v>
      </c>
      <c r="L16" s="10" t="s">
        <v>118</v>
      </c>
      <c r="M16" s="10">
        <v>1725</v>
      </c>
      <c r="N16" s="10" t="s">
        <v>118</v>
      </c>
      <c r="O16" s="10" t="s">
        <v>544</v>
      </c>
      <c r="P16" s="10">
        <v>1.7250000000000001</v>
      </c>
      <c r="Q16" s="10" t="s">
        <v>576</v>
      </c>
      <c r="R16" s="10" t="s">
        <v>222</v>
      </c>
      <c r="S16" s="10" t="s">
        <v>577</v>
      </c>
      <c r="T16" s="10" t="s">
        <v>225</v>
      </c>
      <c r="U16" s="10" t="s">
        <v>227</v>
      </c>
      <c r="V16" s="10" t="s">
        <v>225</v>
      </c>
      <c r="W16" s="10" t="s">
        <v>121</v>
      </c>
      <c r="X16" s="10" t="s">
        <v>118</v>
      </c>
      <c r="Y16" s="10" t="s">
        <v>192</v>
      </c>
      <c r="Z16" s="10" t="s">
        <v>29</v>
      </c>
      <c r="AA16" s="10" t="s">
        <v>30</v>
      </c>
      <c r="AB16" s="10" t="s">
        <v>555</v>
      </c>
      <c r="AC16" s="10" t="s">
        <v>559</v>
      </c>
      <c r="AD16" s="18"/>
      <c r="AE16" s="10" t="s">
        <v>501</v>
      </c>
      <c r="AF16" s="8" t="s">
        <v>226</v>
      </c>
    </row>
    <row r="17" spans="1:32" ht="270" customHeight="1" x14ac:dyDescent="0.25">
      <c r="A17" s="9" t="s">
        <v>46</v>
      </c>
      <c r="B17" s="3" t="s">
        <v>215</v>
      </c>
      <c r="C17" s="10" t="s">
        <v>174</v>
      </c>
      <c r="D17" s="5" t="s">
        <v>129</v>
      </c>
      <c r="E17" s="10" t="s">
        <v>22</v>
      </c>
      <c r="F17" s="10" t="s">
        <v>28</v>
      </c>
      <c r="G17" s="10" t="s">
        <v>24</v>
      </c>
      <c r="H17" s="10" t="s">
        <v>578</v>
      </c>
      <c r="I17" s="10" t="s">
        <v>299</v>
      </c>
      <c r="J17" s="10" t="s">
        <v>297</v>
      </c>
      <c r="K17" s="10">
        <v>23750</v>
      </c>
      <c r="L17" s="10" t="s">
        <v>118</v>
      </c>
      <c r="M17" s="10">
        <v>2500</v>
      </c>
      <c r="N17" s="10" t="s">
        <v>118</v>
      </c>
      <c r="O17" s="10">
        <v>1.35</v>
      </c>
      <c r="P17" s="10">
        <v>2.5</v>
      </c>
      <c r="Q17" s="10" t="s">
        <v>221</v>
      </c>
      <c r="R17" s="10" t="s">
        <v>289</v>
      </c>
      <c r="S17" s="10" t="s">
        <v>300</v>
      </c>
      <c r="T17" s="10" t="s">
        <v>225</v>
      </c>
      <c r="U17" s="10" t="s">
        <v>301</v>
      </c>
      <c r="V17" s="10" t="s">
        <v>225</v>
      </c>
      <c r="W17" s="10">
        <v>1250</v>
      </c>
      <c r="X17" s="10" t="s">
        <v>118</v>
      </c>
      <c r="Y17" s="10" t="s">
        <v>190</v>
      </c>
      <c r="Z17" s="10" t="s">
        <v>29</v>
      </c>
      <c r="AA17" s="10" t="s">
        <v>30</v>
      </c>
      <c r="AB17" s="10" t="s">
        <v>555</v>
      </c>
      <c r="AC17" s="10" t="s">
        <v>559</v>
      </c>
      <c r="AD17" s="18"/>
      <c r="AE17" s="8" t="s">
        <v>226</v>
      </c>
      <c r="AF17" s="10" t="s">
        <v>298</v>
      </c>
    </row>
    <row r="18" spans="1:32" ht="115.5" customHeight="1" x14ac:dyDescent="0.25">
      <c r="A18" s="9" t="s">
        <v>47</v>
      </c>
      <c r="B18" s="3" t="s">
        <v>215</v>
      </c>
      <c r="C18" s="10" t="s">
        <v>174</v>
      </c>
      <c r="D18" s="5" t="s">
        <v>130</v>
      </c>
      <c r="E18" s="10" t="s">
        <v>22</v>
      </c>
      <c r="F18" s="10" t="s">
        <v>178</v>
      </c>
      <c r="G18" s="10" t="s">
        <v>24</v>
      </c>
      <c r="H18" s="10" t="s">
        <v>303</v>
      </c>
      <c r="I18" s="10" t="s">
        <v>303</v>
      </c>
      <c r="J18" s="10" t="s">
        <v>302</v>
      </c>
      <c r="K18" s="10">
        <v>118710</v>
      </c>
      <c r="L18" s="10" t="s">
        <v>118</v>
      </c>
      <c r="M18" s="10">
        <v>20000</v>
      </c>
      <c r="N18" s="10" t="s">
        <v>175</v>
      </c>
      <c r="O18" s="10">
        <v>1.06</v>
      </c>
      <c r="P18" s="2">
        <f>M18*O18/1000</f>
        <v>21.2</v>
      </c>
      <c r="Q18" s="10" t="s">
        <v>221</v>
      </c>
      <c r="R18" s="10" t="s">
        <v>289</v>
      </c>
      <c r="S18" s="10" t="s">
        <v>225</v>
      </c>
      <c r="T18" s="10" t="s">
        <v>225</v>
      </c>
      <c r="U18" s="10" t="s">
        <v>225</v>
      </c>
      <c r="V18" s="10" t="s">
        <v>225</v>
      </c>
      <c r="W18" s="10" t="s">
        <v>120</v>
      </c>
      <c r="X18" s="10" t="s">
        <v>119</v>
      </c>
      <c r="Y18" s="10" t="s">
        <v>193</v>
      </c>
      <c r="Z18" s="10" t="s">
        <v>29</v>
      </c>
      <c r="AA18" s="10" t="s">
        <v>560</v>
      </c>
      <c r="AB18" s="2" t="s">
        <v>605</v>
      </c>
      <c r="AC18" s="10" t="s">
        <v>604</v>
      </c>
      <c r="AD18" s="12"/>
      <c r="AE18" s="8" t="s">
        <v>226</v>
      </c>
      <c r="AF18" s="8" t="s">
        <v>226</v>
      </c>
    </row>
    <row r="19" spans="1:32" ht="75" x14ac:dyDescent="0.25">
      <c r="A19" s="9" t="s">
        <v>48</v>
      </c>
      <c r="B19" s="3" t="s">
        <v>215</v>
      </c>
      <c r="C19" s="10" t="s">
        <v>174</v>
      </c>
      <c r="D19" s="5" t="s">
        <v>131</v>
      </c>
      <c r="E19" s="10" t="s">
        <v>22</v>
      </c>
      <c r="F19" s="10" t="s">
        <v>28</v>
      </c>
      <c r="G19" s="10" t="s">
        <v>24</v>
      </c>
      <c r="H19" s="10" t="s">
        <v>284</v>
      </c>
      <c r="I19" s="10" t="s">
        <v>285</v>
      </c>
      <c r="J19" s="10" t="s">
        <v>283</v>
      </c>
      <c r="K19" s="6">
        <f>180*12</f>
        <v>2160</v>
      </c>
      <c r="L19" s="10" t="s">
        <v>118</v>
      </c>
      <c r="M19" s="10">
        <v>240</v>
      </c>
      <c r="N19" s="10" t="s">
        <v>118</v>
      </c>
      <c r="O19" s="10">
        <v>1.05</v>
      </c>
      <c r="P19" s="10">
        <v>0.24</v>
      </c>
      <c r="Q19" s="10" t="s">
        <v>221</v>
      </c>
      <c r="R19" s="10" t="s">
        <v>222</v>
      </c>
      <c r="S19" s="10" t="s">
        <v>225</v>
      </c>
      <c r="T19" s="10" t="s">
        <v>225</v>
      </c>
      <c r="U19" s="10" t="s">
        <v>286</v>
      </c>
      <c r="V19" s="10" t="s">
        <v>225</v>
      </c>
      <c r="W19" s="10">
        <v>20</v>
      </c>
      <c r="X19" s="10" t="s">
        <v>118</v>
      </c>
      <c r="Y19" s="10" t="s">
        <v>195</v>
      </c>
      <c r="Z19" s="10" t="s">
        <v>29</v>
      </c>
      <c r="AA19" s="10" t="s">
        <v>30</v>
      </c>
      <c r="AB19" s="10" t="s">
        <v>555</v>
      </c>
      <c r="AC19" s="10" t="s">
        <v>559</v>
      </c>
      <c r="AD19" s="12"/>
      <c r="AE19" s="8" t="s">
        <v>226</v>
      </c>
      <c r="AF19" s="8" t="s">
        <v>226</v>
      </c>
    </row>
    <row r="20" spans="1:32" ht="75" x14ac:dyDescent="0.25">
      <c r="A20" s="9" t="s">
        <v>49</v>
      </c>
      <c r="B20" s="3" t="s">
        <v>215</v>
      </c>
      <c r="C20" s="10" t="s">
        <v>174</v>
      </c>
      <c r="D20" s="10" t="s">
        <v>133</v>
      </c>
      <c r="E20" s="10" t="s">
        <v>22</v>
      </c>
      <c r="F20" s="10" t="s">
        <v>28</v>
      </c>
      <c r="G20" s="10" t="s">
        <v>24</v>
      </c>
      <c r="H20" s="10" t="s">
        <v>287</v>
      </c>
      <c r="I20" s="10" t="s">
        <v>288</v>
      </c>
      <c r="J20" s="10" t="s">
        <v>245</v>
      </c>
      <c r="K20" s="10">
        <v>3420</v>
      </c>
      <c r="L20" s="10" t="s">
        <v>118</v>
      </c>
      <c r="M20" s="10">
        <v>200</v>
      </c>
      <c r="N20" s="10" t="s">
        <v>118</v>
      </c>
      <c r="O20" s="10">
        <v>1.04</v>
      </c>
      <c r="P20" s="10">
        <v>0.2</v>
      </c>
      <c r="Q20" s="10" t="s">
        <v>221</v>
      </c>
      <c r="R20" s="10" t="s">
        <v>289</v>
      </c>
      <c r="S20" s="10" t="s">
        <v>290</v>
      </c>
      <c r="T20" s="10" t="s">
        <v>225</v>
      </c>
      <c r="U20" s="10" t="s">
        <v>225</v>
      </c>
      <c r="V20" s="10" t="s">
        <v>225</v>
      </c>
      <c r="W20" s="10">
        <v>25</v>
      </c>
      <c r="X20" s="10" t="s">
        <v>118</v>
      </c>
      <c r="Y20" s="10" t="s">
        <v>195</v>
      </c>
      <c r="Z20" s="10" t="s">
        <v>29</v>
      </c>
      <c r="AA20" s="10" t="s">
        <v>30</v>
      </c>
      <c r="AB20" s="10" t="s">
        <v>555</v>
      </c>
      <c r="AC20" s="10" t="s">
        <v>559</v>
      </c>
      <c r="AD20" s="12"/>
      <c r="AE20" s="8" t="s">
        <v>226</v>
      </c>
      <c r="AF20" s="8" t="s">
        <v>226</v>
      </c>
    </row>
    <row r="21" spans="1:32" ht="75" x14ac:dyDescent="0.25">
      <c r="A21" s="9" t="s">
        <v>50</v>
      </c>
      <c r="B21" s="3" t="s">
        <v>215</v>
      </c>
      <c r="C21" s="10" t="s">
        <v>174</v>
      </c>
      <c r="D21" s="10" t="s">
        <v>132</v>
      </c>
      <c r="E21" s="10" t="s">
        <v>22</v>
      </c>
      <c r="F21" s="10" t="s">
        <v>28</v>
      </c>
      <c r="G21" s="10" t="s">
        <v>294</v>
      </c>
      <c r="H21" s="10" t="s">
        <v>292</v>
      </c>
      <c r="I21" s="10" t="s">
        <v>293</v>
      </c>
      <c r="J21" s="10" t="s">
        <v>291</v>
      </c>
      <c r="K21" s="10">
        <v>2274</v>
      </c>
      <c r="L21" s="10" t="s">
        <v>118</v>
      </c>
      <c r="M21" s="10">
        <v>540</v>
      </c>
      <c r="N21" s="10" t="s">
        <v>118</v>
      </c>
      <c r="O21" s="13">
        <v>0.9</v>
      </c>
      <c r="P21" s="10">
        <v>0.54</v>
      </c>
      <c r="Q21" s="10" t="s">
        <v>221</v>
      </c>
      <c r="R21" s="10" t="s">
        <v>289</v>
      </c>
      <c r="S21" s="10" t="s">
        <v>225</v>
      </c>
      <c r="T21" s="10" t="s">
        <v>295</v>
      </c>
      <c r="U21" s="10" t="s">
        <v>296</v>
      </c>
      <c r="V21" s="10" t="s">
        <v>225</v>
      </c>
      <c r="W21" s="10">
        <v>180</v>
      </c>
      <c r="X21" s="10" t="s">
        <v>175</v>
      </c>
      <c r="Y21" s="10" t="s">
        <v>194</v>
      </c>
      <c r="Z21" s="10" t="s">
        <v>29</v>
      </c>
      <c r="AA21" s="10" t="s">
        <v>30</v>
      </c>
      <c r="AB21" s="10" t="s">
        <v>555</v>
      </c>
      <c r="AC21" s="10" t="s">
        <v>559</v>
      </c>
      <c r="AD21" s="12"/>
      <c r="AE21" s="8" t="s">
        <v>226</v>
      </c>
      <c r="AF21" s="8" t="s">
        <v>226</v>
      </c>
    </row>
    <row r="22" spans="1:32" ht="75" x14ac:dyDescent="0.25">
      <c r="A22" s="9" t="s">
        <v>526</v>
      </c>
      <c r="B22" s="3" t="s">
        <v>215</v>
      </c>
      <c r="C22" s="10" t="s">
        <v>26</v>
      </c>
      <c r="D22" s="10" t="s">
        <v>134</v>
      </c>
      <c r="E22" s="10" t="s">
        <v>102</v>
      </c>
      <c r="F22" s="10" t="s">
        <v>28</v>
      </c>
      <c r="G22" s="10" t="s">
        <v>24</v>
      </c>
      <c r="H22" s="10" t="s">
        <v>318</v>
      </c>
      <c r="I22" s="10" t="s">
        <v>319</v>
      </c>
      <c r="J22" s="10" t="s">
        <v>317</v>
      </c>
      <c r="K22" s="10">
        <v>200</v>
      </c>
      <c r="L22" s="10" t="s">
        <v>118</v>
      </c>
      <c r="M22" s="10">
        <v>50</v>
      </c>
      <c r="N22" s="10" t="s">
        <v>118</v>
      </c>
      <c r="O22" s="10">
        <v>1.17</v>
      </c>
      <c r="P22" s="10">
        <v>0.05</v>
      </c>
      <c r="Q22" s="10" t="s">
        <v>221</v>
      </c>
      <c r="R22" s="10" t="s">
        <v>222</v>
      </c>
      <c r="S22" s="10" t="s">
        <v>320</v>
      </c>
      <c r="T22" s="10" t="s">
        <v>321</v>
      </c>
      <c r="U22" s="10" t="s">
        <v>321</v>
      </c>
      <c r="V22" s="10" t="s">
        <v>322</v>
      </c>
      <c r="W22" s="5">
        <v>25</v>
      </c>
      <c r="X22" s="10" t="s">
        <v>118</v>
      </c>
      <c r="Y22" s="10" t="s">
        <v>196</v>
      </c>
      <c r="Z22" s="10" t="s">
        <v>112</v>
      </c>
      <c r="AA22" s="10" t="s">
        <v>30</v>
      </c>
      <c r="AB22" s="10" t="s">
        <v>555</v>
      </c>
      <c r="AC22" s="10" t="s">
        <v>559</v>
      </c>
      <c r="AD22" s="12"/>
      <c r="AE22" s="8" t="s">
        <v>226</v>
      </c>
      <c r="AF22" s="8" t="s">
        <v>226</v>
      </c>
    </row>
    <row r="23" spans="1:32" ht="105" x14ac:dyDescent="0.25">
      <c r="A23" s="9" t="s">
        <v>527</v>
      </c>
      <c r="B23" s="3" t="s">
        <v>215</v>
      </c>
      <c r="C23" s="10" t="s">
        <v>26</v>
      </c>
      <c r="D23" s="10" t="s">
        <v>134</v>
      </c>
      <c r="E23" s="10" t="s">
        <v>102</v>
      </c>
      <c r="F23" s="10" t="s">
        <v>28</v>
      </c>
      <c r="G23" s="10" t="s">
        <v>24</v>
      </c>
      <c r="H23" s="10" t="s">
        <v>324</v>
      </c>
      <c r="I23" s="10" t="s">
        <v>325</v>
      </c>
      <c r="J23" s="10" t="s">
        <v>323</v>
      </c>
      <c r="K23" s="10">
        <v>200</v>
      </c>
      <c r="L23" s="10" t="s">
        <v>118</v>
      </c>
      <c r="M23" s="10">
        <v>50</v>
      </c>
      <c r="N23" s="10" t="s">
        <v>118</v>
      </c>
      <c r="O23" s="10">
        <v>1.01</v>
      </c>
      <c r="P23" s="10">
        <v>0.05</v>
      </c>
      <c r="Q23" s="10" t="s">
        <v>221</v>
      </c>
      <c r="R23" s="10" t="s">
        <v>222</v>
      </c>
      <c r="S23" s="10" t="s">
        <v>326</v>
      </c>
      <c r="T23" s="10" t="s">
        <v>225</v>
      </c>
      <c r="U23" s="10" t="s">
        <v>225</v>
      </c>
      <c r="V23" s="10" t="s">
        <v>225</v>
      </c>
      <c r="W23" s="5">
        <v>20</v>
      </c>
      <c r="X23" s="10" t="s">
        <v>118</v>
      </c>
      <c r="Y23" s="10" t="s">
        <v>196</v>
      </c>
      <c r="Z23" s="10" t="s">
        <v>112</v>
      </c>
      <c r="AA23" s="10" t="s">
        <v>30</v>
      </c>
      <c r="AB23" s="10" t="s">
        <v>555</v>
      </c>
      <c r="AC23" s="10" t="s">
        <v>559</v>
      </c>
      <c r="AD23" s="12"/>
      <c r="AE23" s="8" t="s">
        <v>226</v>
      </c>
      <c r="AF23" s="8" t="s">
        <v>226</v>
      </c>
    </row>
    <row r="24" spans="1:32" ht="180" x14ac:dyDescent="0.25">
      <c r="A24" s="9" t="s">
        <v>52</v>
      </c>
      <c r="B24" s="3" t="s">
        <v>215</v>
      </c>
      <c r="C24" s="10" t="s">
        <v>26</v>
      </c>
      <c r="D24" s="10" t="s">
        <v>135</v>
      </c>
      <c r="E24" s="10" t="s">
        <v>102</v>
      </c>
      <c r="F24" s="10" t="s">
        <v>28</v>
      </c>
      <c r="G24" s="10" t="s">
        <v>24</v>
      </c>
      <c r="H24" s="10" t="s">
        <v>314</v>
      </c>
      <c r="I24" s="10" t="s">
        <v>315</v>
      </c>
      <c r="J24" s="10" t="s">
        <v>313</v>
      </c>
      <c r="K24" s="10">
        <v>100</v>
      </c>
      <c r="L24" s="10" t="s">
        <v>118</v>
      </c>
      <c r="M24" s="10">
        <v>100</v>
      </c>
      <c r="N24" s="10" t="s">
        <v>118</v>
      </c>
      <c r="O24" s="10">
        <v>1.1599999999999999</v>
      </c>
      <c r="P24" s="10">
        <v>0.1</v>
      </c>
      <c r="Q24" s="10" t="s">
        <v>221</v>
      </c>
      <c r="R24" s="10" t="s">
        <v>222</v>
      </c>
      <c r="S24" s="8" t="s">
        <v>316</v>
      </c>
      <c r="T24" s="10" t="s">
        <v>225</v>
      </c>
      <c r="U24" s="10" t="s">
        <v>225</v>
      </c>
      <c r="V24" s="10" t="s">
        <v>225</v>
      </c>
      <c r="W24" s="5">
        <v>25</v>
      </c>
      <c r="X24" s="10" t="s">
        <v>118</v>
      </c>
      <c r="Y24" s="10" t="s">
        <v>196</v>
      </c>
      <c r="Z24" s="10" t="s">
        <v>112</v>
      </c>
      <c r="AA24" s="10" t="s">
        <v>30</v>
      </c>
      <c r="AB24" s="10" t="s">
        <v>561</v>
      </c>
      <c r="AC24" s="10" t="s">
        <v>559</v>
      </c>
      <c r="AD24" s="18"/>
      <c r="AE24" s="10" t="s">
        <v>259</v>
      </c>
      <c r="AF24" s="8" t="s">
        <v>226</v>
      </c>
    </row>
    <row r="25" spans="1:32" ht="300" x14ac:dyDescent="0.25">
      <c r="A25" s="9" t="s">
        <v>53</v>
      </c>
      <c r="B25" s="3" t="s">
        <v>215</v>
      </c>
      <c r="C25" s="10" t="s">
        <v>26</v>
      </c>
      <c r="D25" s="10" t="s">
        <v>137</v>
      </c>
      <c r="E25" s="10" t="s">
        <v>103</v>
      </c>
      <c r="F25" s="10" t="s">
        <v>28</v>
      </c>
      <c r="G25" s="10" t="s">
        <v>24</v>
      </c>
      <c r="H25" s="10" t="s">
        <v>329</v>
      </c>
      <c r="I25" s="10" t="s">
        <v>330</v>
      </c>
      <c r="J25" s="10" t="s">
        <v>328</v>
      </c>
      <c r="K25" s="10">
        <f>6295*12</f>
        <v>75540</v>
      </c>
      <c r="L25" s="10" t="s">
        <v>118</v>
      </c>
      <c r="M25" s="10">
        <v>4080</v>
      </c>
      <c r="N25" s="10" t="s">
        <v>118</v>
      </c>
      <c r="O25" s="10">
        <v>1.37</v>
      </c>
      <c r="P25" s="10">
        <v>4.08</v>
      </c>
      <c r="Q25" s="10" t="s">
        <v>221</v>
      </c>
      <c r="R25" s="10" t="s">
        <v>222</v>
      </c>
      <c r="S25" s="10" t="s">
        <v>331</v>
      </c>
      <c r="T25" s="10" t="s">
        <v>332</v>
      </c>
      <c r="U25" s="10" t="s">
        <v>327</v>
      </c>
      <c r="V25" s="10" t="s">
        <v>333</v>
      </c>
      <c r="W25" s="5">
        <v>1360</v>
      </c>
      <c r="X25" s="10" t="s">
        <v>118</v>
      </c>
      <c r="Y25" s="10" t="s">
        <v>197</v>
      </c>
      <c r="Z25" s="10" t="s">
        <v>113</v>
      </c>
      <c r="AA25" s="10" t="s">
        <v>30</v>
      </c>
      <c r="AB25" s="10" t="s">
        <v>562</v>
      </c>
      <c r="AC25" s="10" t="s">
        <v>559</v>
      </c>
      <c r="AD25" s="12"/>
      <c r="AE25" s="8" t="s">
        <v>226</v>
      </c>
      <c r="AF25" s="8" t="s">
        <v>226</v>
      </c>
    </row>
    <row r="26" spans="1:32" ht="90" x14ac:dyDescent="0.25">
      <c r="A26" s="9" t="s">
        <v>579</v>
      </c>
      <c r="B26" s="3" t="s">
        <v>215</v>
      </c>
      <c r="C26" s="10" t="s">
        <v>26</v>
      </c>
      <c r="D26" s="10" t="s">
        <v>563</v>
      </c>
      <c r="E26" s="10" t="s">
        <v>103</v>
      </c>
      <c r="F26" s="10" t="s">
        <v>28</v>
      </c>
      <c r="G26" s="10" t="s">
        <v>24</v>
      </c>
      <c r="H26" s="10" t="s">
        <v>303</v>
      </c>
      <c r="I26" s="10" t="s">
        <v>303</v>
      </c>
      <c r="J26" s="10" t="s">
        <v>303</v>
      </c>
      <c r="K26" s="10">
        <f>100*3</f>
        <v>300</v>
      </c>
      <c r="L26" s="10" t="s">
        <v>118</v>
      </c>
      <c r="M26" s="10">
        <v>125</v>
      </c>
      <c r="N26" s="10" t="s">
        <v>118</v>
      </c>
      <c r="O26" s="10">
        <v>0.75</v>
      </c>
      <c r="P26" s="10">
        <v>0.125</v>
      </c>
      <c r="Q26" s="10" t="s">
        <v>341</v>
      </c>
      <c r="R26" s="10" t="s">
        <v>222</v>
      </c>
      <c r="S26" s="10" t="s">
        <v>580</v>
      </c>
      <c r="T26" s="10" t="s">
        <v>581</v>
      </c>
      <c r="U26" s="10" t="s">
        <v>582</v>
      </c>
      <c r="V26" s="10" t="s">
        <v>583</v>
      </c>
      <c r="W26" s="5">
        <v>25</v>
      </c>
      <c r="X26" s="10" t="s">
        <v>118</v>
      </c>
      <c r="Y26" s="10" t="s">
        <v>601</v>
      </c>
      <c r="Z26" s="10" t="s">
        <v>602</v>
      </c>
      <c r="AA26" s="10" t="s">
        <v>30</v>
      </c>
      <c r="AB26" s="10" t="s">
        <v>562</v>
      </c>
      <c r="AC26" s="10" t="s">
        <v>559</v>
      </c>
      <c r="AD26" s="12"/>
      <c r="AE26" s="8" t="s">
        <v>226</v>
      </c>
      <c r="AF26" s="8" t="s">
        <v>226</v>
      </c>
    </row>
    <row r="27" spans="1:32" ht="210" x14ac:dyDescent="0.25">
      <c r="A27" s="9" t="s">
        <v>54</v>
      </c>
      <c r="B27" s="3" t="s">
        <v>215</v>
      </c>
      <c r="C27" s="10" t="s">
        <v>26</v>
      </c>
      <c r="D27" s="10" t="s">
        <v>136</v>
      </c>
      <c r="E27" s="10" t="s">
        <v>103</v>
      </c>
      <c r="F27" s="10" t="s">
        <v>28</v>
      </c>
      <c r="G27" s="10" t="s">
        <v>24</v>
      </c>
      <c r="H27" s="10" t="s">
        <v>324</v>
      </c>
      <c r="I27" s="10" t="s">
        <v>334</v>
      </c>
      <c r="J27" s="10" t="s">
        <v>232</v>
      </c>
      <c r="K27" s="10">
        <f>1285*4*11</f>
        <v>56540</v>
      </c>
      <c r="L27" s="10" t="s">
        <v>118</v>
      </c>
      <c r="M27" s="10">
        <v>3855</v>
      </c>
      <c r="N27" s="10" t="s">
        <v>118</v>
      </c>
      <c r="O27" s="10">
        <v>1.38</v>
      </c>
      <c r="P27" s="10">
        <v>3.855</v>
      </c>
      <c r="Q27" s="10" t="s">
        <v>221</v>
      </c>
      <c r="R27" s="10" t="s">
        <v>222</v>
      </c>
      <c r="S27" s="10" t="s">
        <v>335</v>
      </c>
      <c r="T27" s="10" t="s">
        <v>336</v>
      </c>
      <c r="U27" s="10" t="s">
        <v>337</v>
      </c>
      <c r="V27" s="10" t="s">
        <v>338</v>
      </c>
      <c r="W27" s="10">
        <v>1285</v>
      </c>
      <c r="X27" s="10" t="s">
        <v>118</v>
      </c>
      <c r="Y27" s="10" t="s">
        <v>197</v>
      </c>
      <c r="Z27" s="10" t="s">
        <v>113</v>
      </c>
      <c r="AA27" s="10" t="s">
        <v>30</v>
      </c>
      <c r="AB27" s="10" t="s">
        <v>562</v>
      </c>
      <c r="AC27" s="10" t="s">
        <v>559</v>
      </c>
      <c r="AD27" s="12"/>
      <c r="AE27" s="8" t="s">
        <v>226</v>
      </c>
      <c r="AF27" s="8" t="s">
        <v>226</v>
      </c>
    </row>
    <row r="28" spans="1:32" ht="90" x14ac:dyDescent="0.25">
      <c r="A28" s="9" t="s">
        <v>55</v>
      </c>
      <c r="B28" s="3" t="s">
        <v>215</v>
      </c>
      <c r="C28" s="10" t="s">
        <v>26</v>
      </c>
      <c r="D28" s="10" t="s">
        <v>138</v>
      </c>
      <c r="E28" s="10" t="s">
        <v>104</v>
      </c>
      <c r="F28" s="10" t="s">
        <v>179</v>
      </c>
      <c r="G28" s="10" t="s">
        <v>24</v>
      </c>
      <c r="H28" s="10" t="s">
        <v>387</v>
      </c>
      <c r="I28" s="10" t="s">
        <v>388</v>
      </c>
      <c r="J28" s="10" t="s">
        <v>303</v>
      </c>
      <c r="K28" s="10">
        <f>16*1.1</f>
        <v>17.600000000000001</v>
      </c>
      <c r="L28" s="10" t="s">
        <v>175</v>
      </c>
      <c r="M28" s="10">
        <v>6.6000000000000005</v>
      </c>
      <c r="N28" s="10" t="s">
        <v>175</v>
      </c>
      <c r="O28" s="10">
        <v>1.1599999999999999</v>
      </c>
      <c r="P28" s="2">
        <f t="shared" ref="P28:P50" si="0">M28*O28/1000</f>
        <v>7.6559999999999996E-3</v>
      </c>
      <c r="Q28" s="10" t="s">
        <v>221</v>
      </c>
      <c r="R28" s="10" t="s">
        <v>222</v>
      </c>
      <c r="S28" s="10" t="s">
        <v>380</v>
      </c>
      <c r="T28" s="10" t="s">
        <v>225</v>
      </c>
      <c r="U28" s="10" t="s">
        <v>227</v>
      </c>
      <c r="V28" s="10" t="s">
        <v>225</v>
      </c>
      <c r="W28" s="10">
        <v>1.1000000000000001</v>
      </c>
      <c r="X28" s="10" t="s">
        <v>175</v>
      </c>
      <c r="Y28" s="10" t="s">
        <v>567</v>
      </c>
      <c r="Z28" s="10" t="s">
        <v>114</v>
      </c>
      <c r="AA28" s="10" t="s">
        <v>209</v>
      </c>
      <c r="AB28" s="10" t="s">
        <v>568</v>
      </c>
      <c r="AC28" s="10" t="s">
        <v>564</v>
      </c>
      <c r="AD28" s="12"/>
      <c r="AE28" s="8" t="s">
        <v>226</v>
      </c>
      <c r="AF28" s="8" t="s">
        <v>226</v>
      </c>
    </row>
    <row r="29" spans="1:32" ht="90" x14ac:dyDescent="0.25">
      <c r="A29" s="9" t="s">
        <v>56</v>
      </c>
      <c r="B29" s="3" t="s">
        <v>215</v>
      </c>
      <c r="C29" s="10" t="s">
        <v>26</v>
      </c>
      <c r="D29" s="10" t="s">
        <v>139</v>
      </c>
      <c r="E29" s="10" t="s">
        <v>104</v>
      </c>
      <c r="F29" s="10" t="s">
        <v>179</v>
      </c>
      <c r="G29" s="10" t="s">
        <v>24</v>
      </c>
      <c r="H29" s="10" t="s">
        <v>528</v>
      </c>
      <c r="I29" s="10" t="s">
        <v>303</v>
      </c>
      <c r="J29" s="10" t="s">
        <v>303</v>
      </c>
      <c r="K29" s="10">
        <v>22</v>
      </c>
      <c r="L29" s="10" t="s">
        <v>175</v>
      </c>
      <c r="M29" s="10">
        <v>6.6000000000000005</v>
      </c>
      <c r="N29" s="10" t="s">
        <v>175</v>
      </c>
      <c r="O29" s="13">
        <v>1</v>
      </c>
      <c r="P29" s="2">
        <f t="shared" si="0"/>
        <v>6.6000000000000008E-3</v>
      </c>
      <c r="Q29" s="10" t="s">
        <v>221</v>
      </c>
      <c r="R29" s="10" t="s">
        <v>222</v>
      </c>
      <c r="S29" s="10" t="s">
        <v>380</v>
      </c>
      <c r="T29" s="10" t="s">
        <v>225</v>
      </c>
      <c r="U29" s="10" t="s">
        <v>227</v>
      </c>
      <c r="V29" s="10" t="s">
        <v>225</v>
      </c>
      <c r="W29" s="10">
        <v>1.1000000000000001</v>
      </c>
      <c r="X29" s="10" t="s">
        <v>175</v>
      </c>
      <c r="Y29" s="10" t="s">
        <v>198</v>
      </c>
      <c r="Z29" s="10" t="s">
        <v>114</v>
      </c>
      <c r="AA29" s="10" t="s">
        <v>209</v>
      </c>
      <c r="AB29" s="10" t="s">
        <v>568</v>
      </c>
      <c r="AC29" s="10" t="s">
        <v>564</v>
      </c>
      <c r="AD29" s="12"/>
      <c r="AE29" s="8" t="s">
        <v>226</v>
      </c>
      <c r="AF29" s="8" t="s">
        <v>226</v>
      </c>
    </row>
    <row r="30" spans="1:32" ht="409.5" x14ac:dyDescent="0.25">
      <c r="A30" s="9" t="s">
        <v>57</v>
      </c>
      <c r="B30" s="3" t="s">
        <v>215</v>
      </c>
      <c r="C30" s="10" t="s">
        <v>26</v>
      </c>
      <c r="D30" s="10" t="s">
        <v>138</v>
      </c>
      <c r="E30" s="10" t="s">
        <v>104</v>
      </c>
      <c r="F30" s="10" t="s">
        <v>179</v>
      </c>
      <c r="G30" s="10" t="s">
        <v>24</v>
      </c>
      <c r="H30" s="10" t="s">
        <v>377</v>
      </c>
      <c r="I30" s="10" t="s">
        <v>378</v>
      </c>
      <c r="J30" s="10" t="s">
        <v>376</v>
      </c>
      <c r="K30" s="10">
        <f>16*1.1</f>
        <v>17.600000000000001</v>
      </c>
      <c r="L30" s="10" t="s">
        <v>175</v>
      </c>
      <c r="M30" s="10">
        <v>6.6000000000000005</v>
      </c>
      <c r="N30" s="10" t="s">
        <v>175</v>
      </c>
      <c r="O30" s="10">
        <v>0.97</v>
      </c>
      <c r="P30" s="2">
        <f t="shared" si="0"/>
        <v>6.4019999999999997E-3</v>
      </c>
      <c r="Q30" s="10" t="s">
        <v>221</v>
      </c>
      <c r="R30" s="10" t="s">
        <v>222</v>
      </c>
      <c r="S30" s="10" t="s">
        <v>379</v>
      </c>
      <c r="T30" s="10" t="s">
        <v>225</v>
      </c>
      <c r="U30" s="10" t="s">
        <v>227</v>
      </c>
      <c r="V30" s="10" t="s">
        <v>225</v>
      </c>
      <c r="W30" s="10">
        <v>1.1000000000000001</v>
      </c>
      <c r="X30" s="10" t="s">
        <v>175</v>
      </c>
      <c r="Y30" s="10" t="s">
        <v>198</v>
      </c>
      <c r="Z30" s="10" t="s">
        <v>114</v>
      </c>
      <c r="AA30" s="10" t="s">
        <v>209</v>
      </c>
      <c r="AB30" s="10" t="s">
        <v>568</v>
      </c>
      <c r="AC30" s="10" t="s">
        <v>564</v>
      </c>
      <c r="AD30" s="12"/>
      <c r="AE30" s="8" t="s">
        <v>226</v>
      </c>
      <c r="AF30" s="8" t="s">
        <v>226</v>
      </c>
    </row>
    <row r="31" spans="1:32" ht="270" x14ac:dyDescent="0.25">
      <c r="A31" s="9" t="s">
        <v>59</v>
      </c>
      <c r="B31" s="3" t="s">
        <v>215</v>
      </c>
      <c r="C31" s="10" t="s">
        <v>26</v>
      </c>
      <c r="D31" s="10" t="s">
        <v>136</v>
      </c>
      <c r="E31" s="10" t="s">
        <v>104</v>
      </c>
      <c r="F31" s="10" t="s">
        <v>179</v>
      </c>
      <c r="G31" s="10" t="s">
        <v>24</v>
      </c>
      <c r="H31" s="10" t="s">
        <v>367</v>
      </c>
      <c r="I31" s="10" t="s">
        <v>368</v>
      </c>
      <c r="J31" s="10" t="s">
        <v>241</v>
      </c>
      <c r="K31" s="10">
        <v>20</v>
      </c>
      <c r="L31" s="10" t="s">
        <v>175</v>
      </c>
      <c r="M31" s="10">
        <v>15</v>
      </c>
      <c r="N31" s="10" t="s">
        <v>175</v>
      </c>
      <c r="O31" s="10">
        <v>1.39</v>
      </c>
      <c r="P31" s="2">
        <f t="shared" si="0"/>
        <v>2.0849999999999997E-2</v>
      </c>
      <c r="Q31" s="10" t="s">
        <v>221</v>
      </c>
      <c r="R31" s="10" t="s">
        <v>222</v>
      </c>
      <c r="S31" s="10" t="s">
        <v>369</v>
      </c>
      <c r="T31" s="10" t="s">
        <v>225</v>
      </c>
      <c r="U31" s="10" t="s">
        <v>227</v>
      </c>
      <c r="V31" s="10" t="s">
        <v>225</v>
      </c>
      <c r="W31" s="10">
        <v>1</v>
      </c>
      <c r="X31" s="10" t="s">
        <v>175</v>
      </c>
      <c r="Y31" s="10" t="s">
        <v>198</v>
      </c>
      <c r="Z31" s="10" t="s">
        <v>114</v>
      </c>
      <c r="AA31" s="10" t="s">
        <v>209</v>
      </c>
      <c r="AB31" s="10" t="s">
        <v>568</v>
      </c>
      <c r="AC31" s="10" t="s">
        <v>564</v>
      </c>
      <c r="AD31" s="12"/>
      <c r="AE31" s="8" t="s">
        <v>226</v>
      </c>
      <c r="AF31" s="8" t="s">
        <v>226</v>
      </c>
    </row>
    <row r="32" spans="1:32" ht="90" x14ac:dyDescent="0.25">
      <c r="A32" s="9" t="s">
        <v>58</v>
      </c>
      <c r="B32" s="3" t="s">
        <v>215</v>
      </c>
      <c r="C32" s="10" t="s">
        <v>26</v>
      </c>
      <c r="D32" s="10" t="s">
        <v>140</v>
      </c>
      <c r="E32" s="10" t="s">
        <v>104</v>
      </c>
      <c r="F32" s="10" t="s">
        <v>179</v>
      </c>
      <c r="G32" s="10" t="s">
        <v>24</v>
      </c>
      <c r="H32" s="10" t="s">
        <v>303</v>
      </c>
      <c r="I32" s="10" t="s">
        <v>303</v>
      </c>
      <c r="J32" s="10" t="s">
        <v>303</v>
      </c>
      <c r="K32" s="10">
        <v>12</v>
      </c>
      <c r="L32" s="10" t="s">
        <v>175</v>
      </c>
      <c r="M32" s="10">
        <v>4</v>
      </c>
      <c r="N32" s="10" t="s">
        <v>175</v>
      </c>
      <c r="O32" s="13">
        <v>1</v>
      </c>
      <c r="P32" s="2">
        <f t="shared" si="0"/>
        <v>4.0000000000000001E-3</v>
      </c>
      <c r="Q32" s="10" t="s">
        <v>221</v>
      </c>
      <c r="R32" s="10" t="s">
        <v>222</v>
      </c>
      <c r="S32" s="10" t="s">
        <v>225</v>
      </c>
      <c r="T32" s="10" t="s">
        <v>225</v>
      </c>
      <c r="U32" s="10" t="s">
        <v>225</v>
      </c>
      <c r="V32" s="10" t="s">
        <v>225</v>
      </c>
      <c r="W32" s="10">
        <v>1</v>
      </c>
      <c r="X32" s="10" t="s">
        <v>175</v>
      </c>
      <c r="Y32" s="10" t="s">
        <v>198</v>
      </c>
      <c r="Z32" s="10" t="s">
        <v>114</v>
      </c>
      <c r="AA32" s="10" t="s">
        <v>209</v>
      </c>
      <c r="AB32" s="10" t="s">
        <v>568</v>
      </c>
      <c r="AC32" s="10" t="s">
        <v>564</v>
      </c>
      <c r="AD32" s="12"/>
      <c r="AE32" s="8" t="s">
        <v>226</v>
      </c>
      <c r="AF32" s="8" t="s">
        <v>226</v>
      </c>
    </row>
    <row r="33" spans="1:32" ht="90" x14ac:dyDescent="0.25">
      <c r="A33" s="9" t="s">
        <v>60</v>
      </c>
      <c r="B33" s="3" t="s">
        <v>215</v>
      </c>
      <c r="C33" s="10" t="s">
        <v>26</v>
      </c>
      <c r="D33" s="10" t="s">
        <v>140</v>
      </c>
      <c r="E33" s="10" t="s">
        <v>104</v>
      </c>
      <c r="F33" s="10" t="s">
        <v>179</v>
      </c>
      <c r="G33" s="10" t="s">
        <v>24</v>
      </c>
      <c r="H33" s="10" t="s">
        <v>303</v>
      </c>
      <c r="I33" s="10" t="s">
        <v>303</v>
      </c>
      <c r="J33" s="10" t="s">
        <v>303</v>
      </c>
      <c r="K33" s="10">
        <v>10</v>
      </c>
      <c r="L33" s="10" t="s">
        <v>175</v>
      </c>
      <c r="M33" s="10">
        <v>4</v>
      </c>
      <c r="N33" s="10" t="s">
        <v>175</v>
      </c>
      <c r="O33" s="13">
        <v>1</v>
      </c>
      <c r="P33" s="2">
        <f t="shared" si="0"/>
        <v>4.0000000000000001E-3</v>
      </c>
      <c r="Q33" s="10" t="s">
        <v>221</v>
      </c>
      <c r="R33" s="10" t="s">
        <v>222</v>
      </c>
      <c r="S33" s="10" t="s">
        <v>225</v>
      </c>
      <c r="T33" s="10" t="s">
        <v>225</v>
      </c>
      <c r="U33" s="10" t="s">
        <v>225</v>
      </c>
      <c r="V33" s="10" t="s">
        <v>225</v>
      </c>
      <c r="W33" s="10">
        <v>1</v>
      </c>
      <c r="X33" s="10" t="s">
        <v>175</v>
      </c>
      <c r="Y33" s="10" t="s">
        <v>198</v>
      </c>
      <c r="Z33" s="10" t="s">
        <v>114</v>
      </c>
      <c r="AA33" s="10" t="s">
        <v>209</v>
      </c>
      <c r="AB33" s="10" t="s">
        <v>568</v>
      </c>
      <c r="AC33" s="10" t="s">
        <v>564</v>
      </c>
      <c r="AD33" s="12"/>
      <c r="AE33" s="8" t="s">
        <v>226</v>
      </c>
      <c r="AF33" s="8" t="s">
        <v>226</v>
      </c>
    </row>
    <row r="34" spans="1:32" ht="90" x14ac:dyDescent="0.25">
      <c r="A34" s="9" t="s">
        <v>61</v>
      </c>
      <c r="B34" s="3" t="s">
        <v>215</v>
      </c>
      <c r="C34" s="10" t="s">
        <v>26</v>
      </c>
      <c r="D34" s="10" t="s">
        <v>140</v>
      </c>
      <c r="E34" s="10" t="s">
        <v>104</v>
      </c>
      <c r="F34" s="10" t="s">
        <v>179</v>
      </c>
      <c r="G34" s="10" t="s">
        <v>24</v>
      </c>
      <c r="H34" s="10" t="s">
        <v>303</v>
      </c>
      <c r="I34" s="10" t="s">
        <v>303</v>
      </c>
      <c r="J34" s="10" t="s">
        <v>303</v>
      </c>
      <c r="K34" s="10">
        <v>12</v>
      </c>
      <c r="L34" s="10" t="s">
        <v>175</v>
      </c>
      <c r="M34" s="10">
        <v>5</v>
      </c>
      <c r="N34" s="10" t="s">
        <v>175</v>
      </c>
      <c r="O34" s="13">
        <v>1</v>
      </c>
      <c r="P34" s="2">
        <f t="shared" si="0"/>
        <v>5.0000000000000001E-3</v>
      </c>
      <c r="Q34" s="10" t="s">
        <v>221</v>
      </c>
      <c r="R34" s="10" t="s">
        <v>222</v>
      </c>
      <c r="S34" s="10" t="s">
        <v>225</v>
      </c>
      <c r="T34" s="10" t="s">
        <v>225</v>
      </c>
      <c r="U34" s="10" t="s">
        <v>225</v>
      </c>
      <c r="V34" s="10" t="s">
        <v>225</v>
      </c>
      <c r="W34" s="10">
        <v>1</v>
      </c>
      <c r="X34" s="10" t="s">
        <v>175</v>
      </c>
      <c r="Y34" s="10" t="s">
        <v>198</v>
      </c>
      <c r="Z34" s="10" t="s">
        <v>114</v>
      </c>
      <c r="AA34" s="10" t="s">
        <v>209</v>
      </c>
      <c r="AB34" s="10" t="s">
        <v>568</v>
      </c>
      <c r="AC34" s="10" t="s">
        <v>564</v>
      </c>
      <c r="AD34" s="12"/>
      <c r="AE34" s="8" t="s">
        <v>226</v>
      </c>
      <c r="AF34" s="8" t="s">
        <v>226</v>
      </c>
    </row>
    <row r="35" spans="1:32" ht="90" x14ac:dyDescent="0.25">
      <c r="A35" s="9" t="s">
        <v>62</v>
      </c>
      <c r="B35" s="3" t="s">
        <v>215</v>
      </c>
      <c r="C35" s="10" t="s">
        <v>26</v>
      </c>
      <c r="D35" s="10" t="s">
        <v>141</v>
      </c>
      <c r="E35" s="10" t="s">
        <v>104</v>
      </c>
      <c r="F35" s="10" t="s">
        <v>179</v>
      </c>
      <c r="G35" s="10" t="s">
        <v>294</v>
      </c>
      <c r="H35" s="10" t="s">
        <v>303</v>
      </c>
      <c r="I35" s="10" t="s">
        <v>303</v>
      </c>
      <c r="J35" s="10" t="s">
        <v>303</v>
      </c>
      <c r="K35" s="10">
        <v>2</v>
      </c>
      <c r="L35" s="10" t="s">
        <v>175</v>
      </c>
      <c r="M35" s="10">
        <v>1</v>
      </c>
      <c r="N35" s="10" t="s">
        <v>175</v>
      </c>
      <c r="O35" s="13">
        <v>1</v>
      </c>
      <c r="P35" s="2">
        <f t="shared" si="0"/>
        <v>1E-3</v>
      </c>
      <c r="Q35" s="10" t="s">
        <v>221</v>
      </c>
      <c r="R35" s="10" t="s">
        <v>222</v>
      </c>
      <c r="S35" s="10" t="s">
        <v>225</v>
      </c>
      <c r="T35" s="10" t="s">
        <v>225</v>
      </c>
      <c r="U35" s="10" t="s">
        <v>225</v>
      </c>
      <c r="V35" s="10" t="s">
        <v>225</v>
      </c>
      <c r="W35" s="5">
        <v>0.5</v>
      </c>
      <c r="X35" s="10" t="s">
        <v>175</v>
      </c>
      <c r="Y35" s="10" t="s">
        <v>198</v>
      </c>
      <c r="Z35" s="10" t="s">
        <v>114</v>
      </c>
      <c r="AA35" s="10" t="s">
        <v>209</v>
      </c>
      <c r="AB35" s="10" t="s">
        <v>568</v>
      </c>
      <c r="AC35" s="10" t="s">
        <v>564</v>
      </c>
      <c r="AD35" s="12"/>
      <c r="AE35" s="8" t="s">
        <v>226</v>
      </c>
      <c r="AF35" s="8" t="s">
        <v>226</v>
      </c>
    </row>
    <row r="36" spans="1:32" ht="90" x14ac:dyDescent="0.25">
      <c r="A36" s="9" t="s">
        <v>63</v>
      </c>
      <c r="B36" s="3" t="s">
        <v>215</v>
      </c>
      <c r="C36" s="10" t="s">
        <v>26</v>
      </c>
      <c r="D36" s="10" t="s">
        <v>141</v>
      </c>
      <c r="E36" s="10" t="s">
        <v>104</v>
      </c>
      <c r="F36" s="10" t="s">
        <v>179</v>
      </c>
      <c r="G36" s="10" t="s">
        <v>294</v>
      </c>
      <c r="H36" s="10" t="s">
        <v>303</v>
      </c>
      <c r="I36" s="10" t="s">
        <v>303</v>
      </c>
      <c r="J36" s="10" t="s">
        <v>303</v>
      </c>
      <c r="K36" s="10">
        <v>2.5</v>
      </c>
      <c r="L36" s="10" t="s">
        <v>175</v>
      </c>
      <c r="M36" s="10">
        <v>1.5</v>
      </c>
      <c r="N36" s="10" t="s">
        <v>175</v>
      </c>
      <c r="O36" s="13">
        <v>1</v>
      </c>
      <c r="P36" s="2">
        <f t="shared" si="0"/>
        <v>1.5E-3</v>
      </c>
      <c r="Q36" s="10" t="s">
        <v>221</v>
      </c>
      <c r="R36" s="10" t="s">
        <v>222</v>
      </c>
      <c r="S36" s="10" t="s">
        <v>225</v>
      </c>
      <c r="T36" s="10" t="s">
        <v>225</v>
      </c>
      <c r="U36" s="10" t="s">
        <v>225</v>
      </c>
      <c r="V36" s="10" t="s">
        <v>225</v>
      </c>
      <c r="W36" s="5">
        <v>0.5</v>
      </c>
      <c r="X36" s="10" t="s">
        <v>175</v>
      </c>
      <c r="Y36" s="10" t="s">
        <v>198</v>
      </c>
      <c r="Z36" s="10" t="s">
        <v>114</v>
      </c>
      <c r="AA36" s="10" t="s">
        <v>209</v>
      </c>
      <c r="AB36" s="10" t="s">
        <v>568</v>
      </c>
      <c r="AC36" s="10" t="s">
        <v>564</v>
      </c>
      <c r="AD36" s="12"/>
      <c r="AE36" s="8" t="s">
        <v>226</v>
      </c>
      <c r="AF36" s="8" t="s">
        <v>226</v>
      </c>
    </row>
    <row r="37" spans="1:32" ht="90" x14ac:dyDescent="0.25">
      <c r="A37" s="9" t="s">
        <v>64</v>
      </c>
      <c r="B37" s="3" t="s">
        <v>215</v>
      </c>
      <c r="C37" s="10" t="s">
        <v>26</v>
      </c>
      <c r="D37" s="10" t="s">
        <v>142</v>
      </c>
      <c r="E37" s="10" t="s">
        <v>104</v>
      </c>
      <c r="F37" s="10" t="s">
        <v>179</v>
      </c>
      <c r="G37" s="10" t="s">
        <v>294</v>
      </c>
      <c r="H37" s="10" t="s">
        <v>303</v>
      </c>
      <c r="I37" s="10" t="s">
        <v>303</v>
      </c>
      <c r="J37" s="10" t="s">
        <v>303</v>
      </c>
      <c r="K37" s="10">
        <v>3</v>
      </c>
      <c r="L37" s="10" t="s">
        <v>175</v>
      </c>
      <c r="M37" s="10">
        <v>1.5</v>
      </c>
      <c r="N37" s="10" t="s">
        <v>175</v>
      </c>
      <c r="O37" s="13">
        <v>1.03</v>
      </c>
      <c r="P37" s="2">
        <f t="shared" si="0"/>
        <v>1.5449999999999999E-3</v>
      </c>
      <c r="Q37" s="10" t="s">
        <v>221</v>
      </c>
      <c r="R37" s="10" t="s">
        <v>222</v>
      </c>
      <c r="S37" s="10" t="s">
        <v>225</v>
      </c>
      <c r="T37" s="10" t="s">
        <v>225</v>
      </c>
      <c r="U37" s="10" t="s">
        <v>225</v>
      </c>
      <c r="V37" s="10" t="s">
        <v>225</v>
      </c>
      <c r="W37" s="5">
        <v>0.5</v>
      </c>
      <c r="X37" s="10" t="s">
        <v>175</v>
      </c>
      <c r="Y37" s="10" t="s">
        <v>198</v>
      </c>
      <c r="Z37" s="10" t="s">
        <v>114</v>
      </c>
      <c r="AA37" s="10" t="s">
        <v>209</v>
      </c>
      <c r="AB37" s="10" t="s">
        <v>568</v>
      </c>
      <c r="AC37" s="10" t="s">
        <v>564</v>
      </c>
      <c r="AD37" s="12"/>
      <c r="AE37" s="8" t="s">
        <v>226</v>
      </c>
      <c r="AF37" s="8" t="s">
        <v>226</v>
      </c>
    </row>
    <row r="38" spans="1:32" ht="210" x14ac:dyDescent="0.25">
      <c r="A38" s="9" t="s">
        <v>65</v>
      </c>
      <c r="B38" s="3" t="s">
        <v>215</v>
      </c>
      <c r="C38" s="10" t="s">
        <v>26</v>
      </c>
      <c r="D38" s="10" t="s">
        <v>144</v>
      </c>
      <c r="E38" s="10" t="s">
        <v>104</v>
      </c>
      <c r="F38" s="10" t="s">
        <v>179</v>
      </c>
      <c r="G38" s="10" t="s">
        <v>24</v>
      </c>
      <c r="H38" s="10" t="s">
        <v>352</v>
      </c>
      <c r="I38" s="10" t="s">
        <v>353</v>
      </c>
      <c r="J38" s="10" t="s">
        <v>350</v>
      </c>
      <c r="K38" s="10">
        <v>0.6</v>
      </c>
      <c r="L38" s="10" t="s">
        <v>175</v>
      </c>
      <c r="M38" s="10">
        <v>0.1</v>
      </c>
      <c r="N38" s="10" t="s">
        <v>175</v>
      </c>
      <c r="O38" s="10">
        <v>0.81</v>
      </c>
      <c r="P38" s="2">
        <f t="shared" si="0"/>
        <v>8.1000000000000017E-5</v>
      </c>
      <c r="Q38" s="10" t="s">
        <v>221</v>
      </c>
      <c r="R38" s="10" t="s">
        <v>222</v>
      </c>
      <c r="S38" s="10" t="s">
        <v>354</v>
      </c>
      <c r="T38" s="10" t="s">
        <v>225</v>
      </c>
      <c r="U38" s="10" t="s">
        <v>355</v>
      </c>
      <c r="V38" s="10" t="s">
        <v>225</v>
      </c>
      <c r="W38" s="5">
        <v>0.1</v>
      </c>
      <c r="X38" s="10" t="s">
        <v>175</v>
      </c>
      <c r="Y38" s="10" t="s">
        <v>198</v>
      </c>
      <c r="Z38" s="10" t="s">
        <v>114</v>
      </c>
      <c r="AA38" s="10" t="s">
        <v>209</v>
      </c>
      <c r="AB38" s="10" t="s">
        <v>568</v>
      </c>
      <c r="AC38" s="10" t="s">
        <v>564</v>
      </c>
      <c r="AD38" s="12"/>
      <c r="AE38" s="10" t="s">
        <v>226</v>
      </c>
      <c r="AF38" s="10" t="s">
        <v>226</v>
      </c>
    </row>
    <row r="39" spans="1:32" ht="90" x14ac:dyDescent="0.25">
      <c r="A39" s="9" t="s">
        <v>93</v>
      </c>
      <c r="B39" s="3" t="s">
        <v>215</v>
      </c>
      <c r="C39" s="10" t="s">
        <v>26</v>
      </c>
      <c r="D39" s="10" t="s">
        <v>143</v>
      </c>
      <c r="E39" s="10" t="s">
        <v>104</v>
      </c>
      <c r="F39" s="10" t="s">
        <v>179</v>
      </c>
      <c r="G39" s="10" t="s">
        <v>24</v>
      </c>
      <c r="H39" s="10" t="s">
        <v>384</v>
      </c>
      <c r="I39" s="10" t="s">
        <v>385</v>
      </c>
      <c r="J39" s="10" t="s">
        <v>303</v>
      </c>
      <c r="K39" s="10">
        <v>20</v>
      </c>
      <c r="L39" s="10" t="s">
        <v>175</v>
      </c>
      <c r="M39" s="10">
        <v>4</v>
      </c>
      <c r="N39" s="10" t="s">
        <v>175</v>
      </c>
      <c r="O39" s="10">
        <v>1.03</v>
      </c>
      <c r="P39" s="2">
        <f t="shared" si="0"/>
        <v>4.1200000000000004E-3</v>
      </c>
      <c r="Q39" s="10" t="s">
        <v>221</v>
      </c>
      <c r="R39" s="10" t="s">
        <v>222</v>
      </c>
      <c r="S39" s="10" t="s">
        <v>386</v>
      </c>
      <c r="T39" s="10" t="s">
        <v>225</v>
      </c>
      <c r="U39" s="10" t="s">
        <v>225</v>
      </c>
      <c r="V39" s="10" t="s">
        <v>225</v>
      </c>
      <c r="W39" s="5">
        <v>1</v>
      </c>
      <c r="X39" s="10" t="s">
        <v>175</v>
      </c>
      <c r="Y39" s="10" t="s">
        <v>198</v>
      </c>
      <c r="Z39" s="10" t="s">
        <v>114</v>
      </c>
      <c r="AA39" s="10" t="s">
        <v>209</v>
      </c>
      <c r="AB39" s="10" t="s">
        <v>568</v>
      </c>
      <c r="AC39" s="10" t="s">
        <v>564</v>
      </c>
      <c r="AD39" s="12"/>
      <c r="AE39" s="8" t="s">
        <v>226</v>
      </c>
      <c r="AF39" s="8" t="s">
        <v>226</v>
      </c>
    </row>
    <row r="40" spans="1:32" ht="180" x14ac:dyDescent="0.25">
      <c r="A40" s="9" t="s">
        <v>66</v>
      </c>
      <c r="B40" s="3" t="s">
        <v>215</v>
      </c>
      <c r="C40" s="10" t="s">
        <v>26</v>
      </c>
      <c r="D40" s="10" t="s">
        <v>145</v>
      </c>
      <c r="E40" s="10" t="s">
        <v>104</v>
      </c>
      <c r="F40" s="10" t="s">
        <v>179</v>
      </c>
      <c r="G40" s="10" t="s">
        <v>24</v>
      </c>
      <c r="H40" s="10" t="s">
        <v>370</v>
      </c>
      <c r="I40" s="10" t="s">
        <v>371</v>
      </c>
      <c r="J40" s="10" t="s">
        <v>356</v>
      </c>
      <c r="K40" s="10">
        <v>3</v>
      </c>
      <c r="L40" s="10" t="s">
        <v>175</v>
      </c>
      <c r="M40" s="10">
        <v>4</v>
      </c>
      <c r="N40" s="10" t="s">
        <v>175</v>
      </c>
      <c r="O40" s="10">
        <v>0.81</v>
      </c>
      <c r="P40" s="2">
        <f t="shared" si="0"/>
        <v>3.2400000000000003E-3</v>
      </c>
      <c r="Q40" s="10" t="s">
        <v>221</v>
      </c>
      <c r="R40" s="10" t="s">
        <v>222</v>
      </c>
      <c r="S40" s="10" t="s">
        <v>372</v>
      </c>
      <c r="T40" s="10" t="s">
        <v>225</v>
      </c>
      <c r="U40" s="10" t="s">
        <v>227</v>
      </c>
      <c r="V40" s="10" t="s">
        <v>225</v>
      </c>
      <c r="W40" s="5">
        <v>1</v>
      </c>
      <c r="X40" s="10" t="s">
        <v>175</v>
      </c>
      <c r="Y40" s="10" t="s">
        <v>198</v>
      </c>
      <c r="Z40" s="10" t="s">
        <v>114</v>
      </c>
      <c r="AA40" s="10" t="s">
        <v>209</v>
      </c>
      <c r="AB40" s="10" t="s">
        <v>568</v>
      </c>
      <c r="AC40" s="10" t="s">
        <v>564</v>
      </c>
      <c r="AD40" s="12"/>
      <c r="AE40" s="8" t="s">
        <v>226</v>
      </c>
      <c r="AF40" s="8" t="s">
        <v>226</v>
      </c>
    </row>
    <row r="41" spans="1:32" ht="270" x14ac:dyDescent="0.25">
      <c r="A41" s="9" t="s">
        <v>67</v>
      </c>
      <c r="B41" s="3" t="s">
        <v>215</v>
      </c>
      <c r="C41" s="10" t="s">
        <v>26</v>
      </c>
      <c r="D41" s="10" t="s">
        <v>145</v>
      </c>
      <c r="E41" s="10" t="s">
        <v>104</v>
      </c>
      <c r="F41" s="10" t="s">
        <v>179</v>
      </c>
      <c r="G41" s="10" t="s">
        <v>24</v>
      </c>
      <c r="H41" s="10" t="s">
        <v>373</v>
      </c>
      <c r="I41" s="10" t="s">
        <v>374</v>
      </c>
      <c r="J41" s="10" t="s">
        <v>303</v>
      </c>
      <c r="K41" s="10">
        <v>12</v>
      </c>
      <c r="L41" s="10" t="s">
        <v>175</v>
      </c>
      <c r="M41" s="10">
        <v>5</v>
      </c>
      <c r="N41" s="10" t="s">
        <v>175</v>
      </c>
      <c r="O41" s="10">
        <v>1.0900000000000001</v>
      </c>
      <c r="P41" s="2">
        <f t="shared" si="0"/>
        <v>5.45E-3</v>
      </c>
      <c r="Q41" s="10" t="s">
        <v>221</v>
      </c>
      <c r="R41" s="10" t="s">
        <v>222</v>
      </c>
      <c r="S41" s="10" t="s">
        <v>375</v>
      </c>
      <c r="T41" s="10" t="s">
        <v>225</v>
      </c>
      <c r="U41" s="10" t="s">
        <v>227</v>
      </c>
      <c r="V41" s="10" t="s">
        <v>225</v>
      </c>
      <c r="W41" s="5">
        <v>1</v>
      </c>
      <c r="X41" s="10" t="s">
        <v>175</v>
      </c>
      <c r="Y41" s="10" t="s">
        <v>198</v>
      </c>
      <c r="Z41" s="10" t="s">
        <v>114</v>
      </c>
      <c r="AA41" s="10" t="s">
        <v>209</v>
      </c>
      <c r="AB41" s="10" t="s">
        <v>568</v>
      </c>
      <c r="AC41" s="10" t="s">
        <v>564</v>
      </c>
      <c r="AD41" s="12"/>
      <c r="AE41" s="8" t="s">
        <v>226</v>
      </c>
      <c r="AF41" s="8" t="s">
        <v>226</v>
      </c>
    </row>
    <row r="42" spans="1:32" ht="90" x14ac:dyDescent="0.25">
      <c r="A42" s="9" t="s">
        <v>94</v>
      </c>
      <c r="B42" s="3" t="s">
        <v>215</v>
      </c>
      <c r="C42" s="10" t="s">
        <v>26</v>
      </c>
      <c r="D42" s="10" t="s">
        <v>146</v>
      </c>
      <c r="E42" s="10" t="s">
        <v>104</v>
      </c>
      <c r="F42" s="10" t="s">
        <v>179</v>
      </c>
      <c r="G42" s="10" t="s">
        <v>24</v>
      </c>
      <c r="H42" s="10" t="s">
        <v>543</v>
      </c>
      <c r="I42" s="10" t="s">
        <v>303</v>
      </c>
      <c r="J42" s="10" t="s">
        <v>303</v>
      </c>
      <c r="K42" s="10">
        <v>24</v>
      </c>
      <c r="L42" s="10" t="s">
        <v>175</v>
      </c>
      <c r="M42" s="10">
        <v>8</v>
      </c>
      <c r="N42" s="10" t="s">
        <v>175</v>
      </c>
      <c r="O42" s="13">
        <v>1</v>
      </c>
      <c r="P42" s="2">
        <f t="shared" si="0"/>
        <v>8.0000000000000002E-3</v>
      </c>
      <c r="Q42" s="10" t="s">
        <v>221</v>
      </c>
      <c r="R42" s="10" t="s">
        <v>222</v>
      </c>
      <c r="S42" s="10" t="s">
        <v>380</v>
      </c>
      <c r="T42" s="10" t="s">
        <v>225</v>
      </c>
      <c r="U42" s="10" t="s">
        <v>227</v>
      </c>
      <c r="V42" s="10" t="s">
        <v>225</v>
      </c>
      <c r="W42" s="10">
        <v>1</v>
      </c>
      <c r="X42" s="10" t="s">
        <v>175</v>
      </c>
      <c r="Y42" s="10" t="s">
        <v>198</v>
      </c>
      <c r="Z42" s="10" t="s">
        <v>114</v>
      </c>
      <c r="AA42" s="10" t="s">
        <v>209</v>
      </c>
      <c r="AB42" s="10" t="s">
        <v>568</v>
      </c>
      <c r="AC42" s="10" t="s">
        <v>564</v>
      </c>
      <c r="AD42" s="12"/>
      <c r="AE42" s="10" t="s">
        <v>226</v>
      </c>
      <c r="AF42" s="10" t="s">
        <v>226</v>
      </c>
    </row>
    <row r="43" spans="1:32" ht="270" x14ac:dyDescent="0.25">
      <c r="A43" s="9" t="s">
        <v>68</v>
      </c>
      <c r="B43" s="3" t="s">
        <v>215</v>
      </c>
      <c r="C43" s="10" t="s">
        <v>26</v>
      </c>
      <c r="D43" s="10" t="s">
        <v>146</v>
      </c>
      <c r="E43" s="10" t="s">
        <v>104</v>
      </c>
      <c r="F43" s="10" t="s">
        <v>179</v>
      </c>
      <c r="G43" s="10" t="s">
        <v>24</v>
      </c>
      <c r="H43" s="10" t="s">
        <v>382</v>
      </c>
      <c r="I43" s="10" t="s">
        <v>383</v>
      </c>
      <c r="J43" s="10" t="s">
        <v>381</v>
      </c>
      <c r="K43" s="10">
        <v>1.5</v>
      </c>
      <c r="L43" s="10" t="s">
        <v>175</v>
      </c>
      <c r="M43" s="10">
        <v>0.9</v>
      </c>
      <c r="N43" s="10" t="s">
        <v>175</v>
      </c>
      <c r="O43" s="13">
        <v>0.9</v>
      </c>
      <c r="P43" s="2">
        <f t="shared" si="0"/>
        <v>8.1000000000000006E-4</v>
      </c>
      <c r="Q43" s="10" t="s">
        <v>221</v>
      </c>
      <c r="R43" s="10" t="s">
        <v>222</v>
      </c>
      <c r="S43" s="10" t="s">
        <v>357</v>
      </c>
      <c r="T43" s="10" t="s">
        <v>225</v>
      </c>
      <c r="U43" s="10" t="s">
        <v>227</v>
      </c>
      <c r="V43" s="10" t="s">
        <v>225</v>
      </c>
      <c r="W43" s="10">
        <v>0.1</v>
      </c>
      <c r="X43" s="10" t="s">
        <v>175</v>
      </c>
      <c r="Y43" s="10" t="s">
        <v>198</v>
      </c>
      <c r="Z43" s="10" t="s">
        <v>114</v>
      </c>
      <c r="AA43" s="10" t="s">
        <v>209</v>
      </c>
      <c r="AB43" s="10" t="s">
        <v>568</v>
      </c>
      <c r="AC43" s="10" t="s">
        <v>564</v>
      </c>
      <c r="AD43" s="12"/>
      <c r="AE43" s="10" t="s">
        <v>226</v>
      </c>
      <c r="AF43" s="10" t="s">
        <v>226</v>
      </c>
    </row>
    <row r="44" spans="1:32" ht="270" x14ac:dyDescent="0.25">
      <c r="A44" s="9" t="s">
        <v>69</v>
      </c>
      <c r="B44" s="3" t="s">
        <v>215</v>
      </c>
      <c r="C44" s="10" t="s">
        <v>26</v>
      </c>
      <c r="D44" s="10" t="s">
        <v>148</v>
      </c>
      <c r="E44" s="10" t="s">
        <v>104</v>
      </c>
      <c r="F44" s="10" t="s">
        <v>179</v>
      </c>
      <c r="G44" s="10" t="s">
        <v>24</v>
      </c>
      <c r="H44" s="10" t="s">
        <v>348</v>
      </c>
      <c r="I44" s="10" t="s">
        <v>351</v>
      </c>
      <c r="J44" s="10" t="s">
        <v>356</v>
      </c>
      <c r="K44" s="10">
        <v>0.2</v>
      </c>
      <c r="L44" s="10" t="s">
        <v>175</v>
      </c>
      <c r="M44" s="10">
        <v>0.2</v>
      </c>
      <c r="N44" s="10" t="s">
        <v>175</v>
      </c>
      <c r="O44" s="10">
        <v>0.81</v>
      </c>
      <c r="P44" s="2">
        <f t="shared" si="0"/>
        <v>1.6200000000000003E-4</v>
      </c>
      <c r="Q44" s="10" t="s">
        <v>221</v>
      </c>
      <c r="R44" s="10" t="s">
        <v>222</v>
      </c>
      <c r="S44" s="10" t="s">
        <v>357</v>
      </c>
      <c r="T44" s="10" t="s">
        <v>225</v>
      </c>
      <c r="U44" s="10" t="s">
        <v>227</v>
      </c>
      <c r="V44" s="10" t="s">
        <v>225</v>
      </c>
      <c r="W44" s="5">
        <v>0.1</v>
      </c>
      <c r="X44" s="10" t="s">
        <v>175</v>
      </c>
      <c r="Y44" s="10" t="s">
        <v>198</v>
      </c>
      <c r="Z44" s="10" t="s">
        <v>114</v>
      </c>
      <c r="AA44" s="10" t="s">
        <v>209</v>
      </c>
      <c r="AB44" s="10" t="s">
        <v>568</v>
      </c>
      <c r="AC44" s="10" t="s">
        <v>564</v>
      </c>
      <c r="AD44" s="12"/>
      <c r="AE44" s="8" t="s">
        <v>226</v>
      </c>
      <c r="AF44" s="8" t="s">
        <v>226</v>
      </c>
    </row>
    <row r="45" spans="1:32" ht="90" x14ac:dyDescent="0.25">
      <c r="A45" s="9" t="s">
        <v>70</v>
      </c>
      <c r="B45" s="3" t="s">
        <v>215</v>
      </c>
      <c r="C45" s="10" t="s">
        <v>26</v>
      </c>
      <c r="D45" s="10" t="s">
        <v>149</v>
      </c>
      <c r="E45" s="10" t="s">
        <v>104</v>
      </c>
      <c r="F45" s="10" t="s">
        <v>179</v>
      </c>
      <c r="G45" s="10" t="s">
        <v>24</v>
      </c>
      <c r="H45" s="10" t="s">
        <v>529</v>
      </c>
      <c r="I45" s="10" t="s">
        <v>303</v>
      </c>
      <c r="J45" s="10" t="s">
        <v>303</v>
      </c>
      <c r="K45" s="10">
        <v>0.1</v>
      </c>
      <c r="L45" s="10" t="s">
        <v>175</v>
      </c>
      <c r="M45" s="10">
        <v>0.1</v>
      </c>
      <c r="N45" s="10" t="s">
        <v>175</v>
      </c>
      <c r="O45" s="13">
        <v>1.4</v>
      </c>
      <c r="P45" s="2">
        <f t="shared" si="0"/>
        <v>1.3999999999999999E-4</v>
      </c>
      <c r="Q45" s="10" t="s">
        <v>341</v>
      </c>
      <c r="R45" s="10" t="s">
        <v>222</v>
      </c>
      <c r="S45" s="10" t="s">
        <v>240</v>
      </c>
      <c r="T45" s="10" t="s">
        <v>225</v>
      </c>
      <c r="U45" s="10" t="s">
        <v>225</v>
      </c>
      <c r="V45" s="10" t="s">
        <v>225</v>
      </c>
      <c r="W45" s="5">
        <v>0.1</v>
      </c>
      <c r="X45" s="10" t="s">
        <v>118</v>
      </c>
      <c r="Y45" s="10" t="s">
        <v>198</v>
      </c>
      <c r="Z45" s="10" t="s">
        <v>114</v>
      </c>
      <c r="AA45" s="10" t="s">
        <v>209</v>
      </c>
      <c r="AB45" s="10" t="s">
        <v>568</v>
      </c>
      <c r="AC45" s="10" t="s">
        <v>564</v>
      </c>
      <c r="AD45" s="12"/>
      <c r="AE45" s="8" t="s">
        <v>226</v>
      </c>
      <c r="AF45" s="8" t="s">
        <v>226</v>
      </c>
    </row>
    <row r="46" spans="1:32" ht="90" x14ac:dyDescent="0.25">
      <c r="A46" s="9" t="s">
        <v>71</v>
      </c>
      <c r="B46" s="3" t="s">
        <v>215</v>
      </c>
      <c r="C46" s="10" t="s">
        <v>26</v>
      </c>
      <c r="D46" s="10" t="s">
        <v>150</v>
      </c>
      <c r="E46" s="10" t="s">
        <v>104</v>
      </c>
      <c r="F46" s="10" t="s">
        <v>179</v>
      </c>
      <c r="G46" s="10" t="s">
        <v>24</v>
      </c>
      <c r="H46" s="10" t="s">
        <v>365</v>
      </c>
      <c r="I46" s="10" t="s">
        <v>364</v>
      </c>
      <c r="J46" s="10" t="s">
        <v>363</v>
      </c>
      <c r="K46" s="10">
        <v>5</v>
      </c>
      <c r="L46" s="10" t="s">
        <v>175</v>
      </c>
      <c r="M46" s="10">
        <v>5</v>
      </c>
      <c r="N46" s="10" t="s">
        <v>175</v>
      </c>
      <c r="O46" s="10">
        <v>0.98</v>
      </c>
      <c r="P46" s="2">
        <f t="shared" si="0"/>
        <v>4.9000000000000007E-3</v>
      </c>
      <c r="Q46" s="10" t="s">
        <v>221</v>
      </c>
      <c r="R46" s="10" t="s">
        <v>222</v>
      </c>
      <c r="S46" s="10" t="s">
        <v>366</v>
      </c>
      <c r="T46" s="10" t="s">
        <v>225</v>
      </c>
      <c r="U46" s="10" t="s">
        <v>225</v>
      </c>
      <c r="V46" s="10" t="s">
        <v>225</v>
      </c>
      <c r="W46" s="5">
        <v>1</v>
      </c>
      <c r="X46" s="10" t="s">
        <v>175</v>
      </c>
      <c r="Y46" s="10" t="s">
        <v>198</v>
      </c>
      <c r="Z46" s="10" t="s">
        <v>114</v>
      </c>
      <c r="AA46" s="10" t="s">
        <v>209</v>
      </c>
      <c r="AB46" s="10" t="s">
        <v>568</v>
      </c>
      <c r="AC46" s="10" t="s">
        <v>564</v>
      </c>
      <c r="AD46" s="18"/>
      <c r="AE46" s="10" t="s">
        <v>607</v>
      </c>
      <c r="AF46" s="8" t="s">
        <v>226</v>
      </c>
    </row>
    <row r="47" spans="1:32" ht="150" x14ac:dyDescent="0.25">
      <c r="A47" s="9" t="s">
        <v>72</v>
      </c>
      <c r="B47" s="3" t="s">
        <v>215</v>
      </c>
      <c r="C47" s="10" t="s">
        <v>26</v>
      </c>
      <c r="D47" s="10" t="s">
        <v>147</v>
      </c>
      <c r="E47" s="10" t="s">
        <v>104</v>
      </c>
      <c r="F47" s="10" t="s">
        <v>179</v>
      </c>
      <c r="G47" s="10" t="s">
        <v>24</v>
      </c>
      <c r="H47" s="10" t="s">
        <v>359</v>
      </c>
      <c r="I47" s="10" t="s">
        <v>360</v>
      </c>
      <c r="J47" s="10" t="s">
        <v>358</v>
      </c>
      <c r="K47" s="10">
        <v>1.7000000000000001E-2</v>
      </c>
      <c r="L47" s="10" t="s">
        <v>175</v>
      </c>
      <c r="M47" s="10">
        <v>1</v>
      </c>
      <c r="N47" s="10" t="s">
        <v>175</v>
      </c>
      <c r="O47" s="10">
        <v>0.66</v>
      </c>
      <c r="P47" s="2">
        <f t="shared" si="0"/>
        <v>6.6E-4</v>
      </c>
      <c r="Q47" s="10" t="s">
        <v>221</v>
      </c>
      <c r="R47" s="10" t="s">
        <v>361</v>
      </c>
      <c r="S47" s="10" t="s">
        <v>362</v>
      </c>
      <c r="T47" s="10" t="s">
        <v>225</v>
      </c>
      <c r="U47" s="10" t="s">
        <v>225</v>
      </c>
      <c r="V47" s="10" t="s">
        <v>225</v>
      </c>
      <c r="W47" s="5">
        <v>1</v>
      </c>
      <c r="X47" s="10" t="s">
        <v>175</v>
      </c>
      <c r="Y47" s="10" t="s">
        <v>198</v>
      </c>
      <c r="Z47" s="10" t="s">
        <v>114</v>
      </c>
      <c r="AA47" s="10" t="s">
        <v>209</v>
      </c>
      <c r="AB47" s="10" t="s">
        <v>568</v>
      </c>
      <c r="AC47" s="10" t="s">
        <v>564</v>
      </c>
      <c r="AD47" s="18"/>
      <c r="AE47" s="10" t="s">
        <v>277</v>
      </c>
      <c r="AF47" s="8" t="s">
        <v>226</v>
      </c>
    </row>
    <row r="48" spans="1:32" ht="105" x14ac:dyDescent="0.25">
      <c r="A48" s="9" t="s">
        <v>73</v>
      </c>
      <c r="B48" s="3" t="s">
        <v>215</v>
      </c>
      <c r="C48" s="10" t="s">
        <v>26</v>
      </c>
      <c r="D48" s="10" t="s">
        <v>147</v>
      </c>
      <c r="E48" s="10" t="s">
        <v>104</v>
      </c>
      <c r="F48" s="10" t="s">
        <v>179</v>
      </c>
      <c r="G48" s="10" t="s">
        <v>24</v>
      </c>
      <c r="H48" s="10" t="s">
        <v>346</v>
      </c>
      <c r="I48" s="10" t="s">
        <v>347</v>
      </c>
      <c r="J48" s="10" t="s">
        <v>345</v>
      </c>
      <c r="K48" s="10">
        <v>1</v>
      </c>
      <c r="L48" s="10" t="s">
        <v>175</v>
      </c>
      <c r="M48" s="10">
        <v>0.4</v>
      </c>
      <c r="N48" s="10" t="s">
        <v>175</v>
      </c>
      <c r="O48" s="10">
        <v>0.79</v>
      </c>
      <c r="P48" s="2">
        <f t="shared" si="0"/>
        <v>3.1600000000000004E-4</v>
      </c>
      <c r="Q48" s="10" t="s">
        <v>221</v>
      </c>
      <c r="R48" s="10" t="s">
        <v>222</v>
      </c>
      <c r="S48" s="10" t="s">
        <v>240</v>
      </c>
      <c r="T48" s="10" t="s">
        <v>225</v>
      </c>
      <c r="U48" s="10" t="s">
        <v>225</v>
      </c>
      <c r="V48" s="10" t="s">
        <v>225</v>
      </c>
      <c r="W48" s="5">
        <v>0.1</v>
      </c>
      <c r="X48" s="10" t="s">
        <v>175</v>
      </c>
      <c r="Y48" s="10" t="s">
        <v>198</v>
      </c>
      <c r="Z48" s="10" t="s">
        <v>114</v>
      </c>
      <c r="AA48" s="10" t="s">
        <v>209</v>
      </c>
      <c r="AB48" s="10" t="s">
        <v>568</v>
      </c>
      <c r="AC48" s="10" t="s">
        <v>564</v>
      </c>
      <c r="AD48" s="12"/>
      <c r="AE48" s="8" t="s">
        <v>226</v>
      </c>
      <c r="AF48" s="8" t="s">
        <v>226</v>
      </c>
    </row>
    <row r="49" spans="1:32" ht="90" x14ac:dyDescent="0.25">
      <c r="A49" s="9" t="s">
        <v>74</v>
      </c>
      <c r="B49" s="3" t="s">
        <v>215</v>
      </c>
      <c r="C49" s="10" t="s">
        <v>26</v>
      </c>
      <c r="D49" s="10" t="s">
        <v>147</v>
      </c>
      <c r="E49" s="10" t="s">
        <v>104</v>
      </c>
      <c r="F49" s="10" t="s">
        <v>179</v>
      </c>
      <c r="G49" s="10" t="s">
        <v>24</v>
      </c>
      <c r="H49" s="10" t="s">
        <v>348</v>
      </c>
      <c r="I49" s="10" t="s">
        <v>349</v>
      </c>
      <c r="J49" s="10" t="s">
        <v>345</v>
      </c>
      <c r="K49" s="10">
        <v>0.5</v>
      </c>
      <c r="L49" s="10" t="s">
        <v>175</v>
      </c>
      <c r="M49" s="10">
        <v>0.30000000000000004</v>
      </c>
      <c r="N49" s="10" t="s">
        <v>175</v>
      </c>
      <c r="O49" s="10" t="s">
        <v>544</v>
      </c>
      <c r="P49" s="2" t="s">
        <v>553</v>
      </c>
      <c r="Q49" s="10" t="s">
        <v>221</v>
      </c>
      <c r="R49" s="10" t="s">
        <v>222</v>
      </c>
      <c r="S49" s="10" t="s">
        <v>240</v>
      </c>
      <c r="T49" s="10" t="s">
        <v>225</v>
      </c>
      <c r="U49" s="10" t="s">
        <v>225</v>
      </c>
      <c r="V49" s="10" t="s">
        <v>225</v>
      </c>
      <c r="W49" s="5">
        <v>0.1</v>
      </c>
      <c r="X49" s="10" t="s">
        <v>175</v>
      </c>
      <c r="Y49" s="10" t="s">
        <v>198</v>
      </c>
      <c r="Z49" s="10" t="s">
        <v>114</v>
      </c>
      <c r="AA49" s="10" t="s">
        <v>209</v>
      </c>
      <c r="AB49" s="10" t="s">
        <v>568</v>
      </c>
      <c r="AC49" s="10" t="s">
        <v>564</v>
      </c>
      <c r="AD49" s="12"/>
      <c r="AE49" s="8" t="s">
        <v>226</v>
      </c>
      <c r="AF49" s="8" t="s">
        <v>226</v>
      </c>
    </row>
    <row r="50" spans="1:32" ht="90" x14ac:dyDescent="0.25">
      <c r="A50" s="9" t="s">
        <v>95</v>
      </c>
      <c r="B50" s="3" t="s">
        <v>215</v>
      </c>
      <c r="C50" s="10" t="s">
        <v>26</v>
      </c>
      <c r="D50" s="10" t="s">
        <v>147</v>
      </c>
      <c r="E50" s="10" t="s">
        <v>104</v>
      </c>
      <c r="F50" s="10" t="s">
        <v>179</v>
      </c>
      <c r="G50" s="10" t="s">
        <v>24</v>
      </c>
      <c r="H50" s="10" t="s">
        <v>242</v>
      </c>
      <c r="I50" s="10" t="s">
        <v>530</v>
      </c>
      <c r="J50" s="10" t="s">
        <v>344</v>
      </c>
      <c r="K50" s="10">
        <v>40</v>
      </c>
      <c r="L50" s="10" t="s">
        <v>175</v>
      </c>
      <c r="M50" s="10">
        <v>20</v>
      </c>
      <c r="N50" s="10" t="s">
        <v>175</v>
      </c>
      <c r="O50" s="10">
        <v>0.98</v>
      </c>
      <c r="P50" s="2">
        <f t="shared" si="0"/>
        <v>1.9600000000000003E-2</v>
      </c>
      <c r="Q50" s="10" t="s">
        <v>221</v>
      </c>
      <c r="R50" s="10" t="s">
        <v>222</v>
      </c>
      <c r="S50" s="10" t="s">
        <v>240</v>
      </c>
      <c r="T50" s="10" t="s">
        <v>225</v>
      </c>
      <c r="U50" s="10" t="s">
        <v>225</v>
      </c>
      <c r="V50" s="10" t="s">
        <v>225</v>
      </c>
      <c r="W50" s="5">
        <v>20</v>
      </c>
      <c r="X50" s="10" t="s">
        <v>175</v>
      </c>
      <c r="Y50" s="10" t="s">
        <v>198</v>
      </c>
      <c r="Z50" s="10" t="s">
        <v>114</v>
      </c>
      <c r="AA50" s="10" t="s">
        <v>209</v>
      </c>
      <c r="AB50" s="10" t="s">
        <v>568</v>
      </c>
      <c r="AC50" s="10" t="s">
        <v>564</v>
      </c>
      <c r="AD50" s="12"/>
      <c r="AE50" s="8" t="s">
        <v>226</v>
      </c>
      <c r="AF50" s="8" t="s">
        <v>226</v>
      </c>
    </row>
    <row r="51" spans="1:32" ht="409.5" x14ac:dyDescent="0.25">
      <c r="A51" s="9" t="s">
        <v>96</v>
      </c>
      <c r="B51" s="3" t="s">
        <v>215</v>
      </c>
      <c r="C51" s="10" t="s">
        <v>26</v>
      </c>
      <c r="D51" s="10" t="s">
        <v>147</v>
      </c>
      <c r="E51" s="10" t="s">
        <v>104</v>
      </c>
      <c r="F51" s="10" t="s">
        <v>179</v>
      </c>
      <c r="G51" s="10" t="s">
        <v>294</v>
      </c>
      <c r="H51" s="10" t="s">
        <v>339</v>
      </c>
      <c r="I51" s="10" t="s">
        <v>340</v>
      </c>
      <c r="J51" s="10" t="s">
        <v>303</v>
      </c>
      <c r="K51" s="10">
        <v>0.75</v>
      </c>
      <c r="L51" s="10" t="s">
        <v>175</v>
      </c>
      <c r="M51" s="10">
        <v>1</v>
      </c>
      <c r="N51" s="10" t="s">
        <v>118</v>
      </c>
      <c r="O51" s="13">
        <v>2</v>
      </c>
      <c r="P51" s="10">
        <v>1E-3</v>
      </c>
      <c r="Q51" s="10" t="s">
        <v>341</v>
      </c>
      <c r="R51" s="10" t="s">
        <v>222</v>
      </c>
      <c r="S51" s="10" t="s">
        <v>342</v>
      </c>
      <c r="T51" s="10" t="s">
        <v>343</v>
      </c>
      <c r="U51" s="10" t="s">
        <v>225</v>
      </c>
      <c r="V51" s="10" t="s">
        <v>225</v>
      </c>
      <c r="W51" s="5">
        <v>1</v>
      </c>
      <c r="X51" s="10" t="s">
        <v>118</v>
      </c>
      <c r="Y51" s="10" t="s">
        <v>198</v>
      </c>
      <c r="Z51" s="10" t="s">
        <v>114</v>
      </c>
      <c r="AA51" s="10" t="s">
        <v>209</v>
      </c>
      <c r="AB51" s="10" t="s">
        <v>568</v>
      </c>
      <c r="AC51" s="10" t="s">
        <v>564</v>
      </c>
      <c r="AD51" s="12"/>
      <c r="AE51" s="8" t="s">
        <v>226</v>
      </c>
      <c r="AF51" s="8" t="s">
        <v>226</v>
      </c>
    </row>
    <row r="52" spans="1:32" ht="409.5" x14ac:dyDescent="0.25">
      <c r="A52" s="9" t="s">
        <v>517</v>
      </c>
      <c r="B52" s="3" t="s">
        <v>215</v>
      </c>
      <c r="C52" s="10" t="s">
        <v>26</v>
      </c>
      <c r="D52" s="10" t="s">
        <v>153</v>
      </c>
      <c r="E52" s="10" t="s">
        <v>105</v>
      </c>
      <c r="F52" s="10" t="s">
        <v>180</v>
      </c>
      <c r="G52" s="10" t="s">
        <v>24</v>
      </c>
      <c r="H52" s="10" t="s">
        <v>396</v>
      </c>
      <c r="I52" s="10" t="s">
        <v>395</v>
      </c>
      <c r="J52" s="10" t="s">
        <v>394</v>
      </c>
      <c r="K52" s="10">
        <v>10</v>
      </c>
      <c r="L52" s="10" t="s">
        <v>175</v>
      </c>
      <c r="M52" s="10">
        <v>2</v>
      </c>
      <c r="N52" s="10" t="s">
        <v>175</v>
      </c>
      <c r="O52" s="10">
        <v>0.83</v>
      </c>
      <c r="P52" s="2">
        <f t="shared" ref="P52:P55" si="1">M52*O52/1000</f>
        <v>1.66E-3</v>
      </c>
      <c r="Q52" s="10" t="s">
        <v>221</v>
      </c>
      <c r="R52" s="10" t="s">
        <v>222</v>
      </c>
      <c r="S52" s="10" t="s">
        <v>397</v>
      </c>
      <c r="T52" s="10" t="s">
        <v>398</v>
      </c>
      <c r="U52" s="10" t="s">
        <v>399</v>
      </c>
      <c r="V52" s="10" t="s">
        <v>225</v>
      </c>
      <c r="W52" s="5">
        <v>0.92</v>
      </c>
      <c r="X52" s="10" t="s">
        <v>175</v>
      </c>
      <c r="Y52" s="10" t="s">
        <v>198</v>
      </c>
      <c r="Z52" s="10" t="s">
        <v>113</v>
      </c>
      <c r="AA52" s="10" t="s">
        <v>209</v>
      </c>
      <c r="AB52" s="10" t="s">
        <v>204</v>
      </c>
      <c r="AC52" s="10" t="s">
        <v>206</v>
      </c>
      <c r="AD52" s="12"/>
      <c r="AE52" s="8" t="s">
        <v>226</v>
      </c>
      <c r="AF52" s="8" t="s">
        <v>226</v>
      </c>
    </row>
    <row r="53" spans="1:32" ht="375" x14ac:dyDescent="0.25">
      <c r="A53" s="9" t="s">
        <v>75</v>
      </c>
      <c r="B53" s="3" t="s">
        <v>215</v>
      </c>
      <c r="C53" s="10" t="s">
        <v>26</v>
      </c>
      <c r="D53" s="10" t="s">
        <v>151</v>
      </c>
      <c r="E53" s="10" t="s">
        <v>105</v>
      </c>
      <c r="F53" s="10" t="s">
        <v>180</v>
      </c>
      <c r="G53" s="10" t="s">
        <v>294</v>
      </c>
      <c r="H53" s="10" t="s">
        <v>401</v>
      </c>
      <c r="I53" s="10" t="s">
        <v>402</v>
      </c>
      <c r="J53" s="10" t="s">
        <v>400</v>
      </c>
      <c r="K53" s="10">
        <v>5.0000000000000001E-3</v>
      </c>
      <c r="L53" s="10" t="s">
        <v>175</v>
      </c>
      <c r="M53" s="10">
        <v>5</v>
      </c>
      <c r="N53" s="10" t="s">
        <v>175</v>
      </c>
      <c r="O53" s="10">
        <v>0.79</v>
      </c>
      <c r="P53" s="2">
        <f t="shared" si="1"/>
        <v>3.9500000000000004E-3</v>
      </c>
      <c r="Q53" s="10" t="s">
        <v>221</v>
      </c>
      <c r="R53" s="10" t="s">
        <v>222</v>
      </c>
      <c r="S53" s="10" t="s">
        <v>404</v>
      </c>
      <c r="T53" s="10" t="s">
        <v>405</v>
      </c>
      <c r="U53" s="10" t="s">
        <v>406</v>
      </c>
      <c r="V53" s="10" t="s">
        <v>225</v>
      </c>
      <c r="W53" s="5">
        <v>5</v>
      </c>
      <c r="X53" s="10" t="s">
        <v>175</v>
      </c>
      <c r="Y53" s="10" t="s">
        <v>198</v>
      </c>
      <c r="Z53" s="10" t="s">
        <v>113</v>
      </c>
      <c r="AA53" s="10" t="s">
        <v>209</v>
      </c>
      <c r="AB53" s="10" t="s">
        <v>204</v>
      </c>
      <c r="AC53" s="10" t="s">
        <v>206</v>
      </c>
      <c r="AD53" s="18"/>
      <c r="AE53" s="8" t="s">
        <v>226</v>
      </c>
      <c r="AF53" s="10" t="s">
        <v>403</v>
      </c>
    </row>
    <row r="54" spans="1:32" ht="346.5" customHeight="1" x14ac:dyDescent="0.25">
      <c r="A54" s="9" t="s">
        <v>76</v>
      </c>
      <c r="B54" s="3" t="s">
        <v>215</v>
      </c>
      <c r="C54" s="10" t="s">
        <v>26</v>
      </c>
      <c r="D54" s="10" t="s">
        <v>152</v>
      </c>
      <c r="E54" s="10" t="s">
        <v>105</v>
      </c>
      <c r="F54" s="10" t="s">
        <v>180</v>
      </c>
      <c r="G54" s="10" t="s">
        <v>24</v>
      </c>
      <c r="H54" s="10" t="s">
        <v>569</v>
      </c>
      <c r="I54" s="10" t="s">
        <v>585</v>
      </c>
      <c r="J54" s="10" t="s">
        <v>584</v>
      </c>
      <c r="K54" s="10">
        <v>10</v>
      </c>
      <c r="L54" s="10" t="s">
        <v>118</v>
      </c>
      <c r="M54" s="10">
        <v>20</v>
      </c>
      <c r="N54" s="10" t="s">
        <v>175</v>
      </c>
      <c r="O54" s="10">
        <v>1.04</v>
      </c>
      <c r="P54" s="2">
        <f t="shared" si="1"/>
        <v>2.0799999999999999E-2</v>
      </c>
      <c r="Q54" s="10" t="s">
        <v>221</v>
      </c>
      <c r="R54" s="10" t="s">
        <v>222</v>
      </c>
      <c r="S54" s="10" t="s">
        <v>588</v>
      </c>
      <c r="T54" s="10" t="s">
        <v>587</v>
      </c>
      <c r="U54" s="10" t="s">
        <v>225</v>
      </c>
      <c r="V54" s="10" t="s">
        <v>586</v>
      </c>
      <c r="W54" s="5">
        <v>20</v>
      </c>
      <c r="X54" s="10" t="s">
        <v>175</v>
      </c>
      <c r="Y54" s="10" t="s">
        <v>198</v>
      </c>
      <c r="Z54" s="10" t="s">
        <v>113</v>
      </c>
      <c r="AA54" s="10" t="s">
        <v>209</v>
      </c>
      <c r="AB54" s="10" t="s">
        <v>204</v>
      </c>
      <c r="AC54" s="10" t="s">
        <v>565</v>
      </c>
      <c r="AD54" s="12"/>
      <c r="AE54" s="8" t="s">
        <v>226</v>
      </c>
      <c r="AF54" s="8" t="s">
        <v>226</v>
      </c>
    </row>
    <row r="55" spans="1:32" ht="180" x14ac:dyDescent="0.25">
      <c r="A55" s="9" t="s">
        <v>77</v>
      </c>
      <c r="B55" s="3" t="s">
        <v>215</v>
      </c>
      <c r="C55" s="10" t="s">
        <v>26</v>
      </c>
      <c r="D55" s="10" t="s">
        <v>147</v>
      </c>
      <c r="E55" s="10" t="s">
        <v>105</v>
      </c>
      <c r="F55" s="10" t="s">
        <v>180</v>
      </c>
      <c r="G55" s="10" t="s">
        <v>294</v>
      </c>
      <c r="H55" s="10" t="s">
        <v>390</v>
      </c>
      <c r="I55" s="10" t="s">
        <v>391</v>
      </c>
      <c r="J55" s="10" t="s">
        <v>389</v>
      </c>
      <c r="K55" s="10">
        <v>20</v>
      </c>
      <c r="L55" s="10" t="s">
        <v>175</v>
      </c>
      <c r="M55" s="10">
        <v>2</v>
      </c>
      <c r="N55" s="10" t="s">
        <v>175</v>
      </c>
      <c r="O55" s="13">
        <v>1.4</v>
      </c>
      <c r="P55" s="2">
        <f t="shared" si="1"/>
        <v>2.8E-3</v>
      </c>
      <c r="Q55" s="10" t="s">
        <v>221</v>
      </c>
      <c r="R55" s="10" t="s">
        <v>222</v>
      </c>
      <c r="S55" s="8" t="s">
        <v>392</v>
      </c>
      <c r="T55" s="10" t="s">
        <v>393</v>
      </c>
      <c r="U55" s="10" t="s">
        <v>225</v>
      </c>
      <c r="V55" s="10" t="s">
        <v>225</v>
      </c>
      <c r="W55" s="5">
        <v>1</v>
      </c>
      <c r="X55" s="10" t="s">
        <v>175</v>
      </c>
      <c r="Y55" s="10" t="s">
        <v>198</v>
      </c>
      <c r="Z55" s="10" t="s">
        <v>113</v>
      </c>
      <c r="AA55" s="10" t="s">
        <v>209</v>
      </c>
      <c r="AB55" s="10" t="s">
        <v>204</v>
      </c>
      <c r="AC55" s="10" t="s">
        <v>565</v>
      </c>
      <c r="AD55" s="12"/>
      <c r="AE55" s="8" t="s">
        <v>226</v>
      </c>
      <c r="AF55" s="8" t="s">
        <v>226</v>
      </c>
    </row>
    <row r="56" spans="1:32" ht="210" x14ac:dyDescent="0.25">
      <c r="A56" s="9" t="s">
        <v>78</v>
      </c>
      <c r="B56" s="3" t="s">
        <v>215</v>
      </c>
      <c r="C56" s="10" t="s">
        <v>174</v>
      </c>
      <c r="D56" s="5" t="s">
        <v>154</v>
      </c>
      <c r="E56" s="10" t="s">
        <v>106</v>
      </c>
      <c r="F56" s="10" t="s">
        <v>181</v>
      </c>
      <c r="G56" s="10" t="s">
        <v>24</v>
      </c>
      <c r="H56" s="10" t="s">
        <v>409</v>
      </c>
      <c r="I56" s="10" t="s">
        <v>408</v>
      </c>
      <c r="J56" s="10" t="s">
        <v>407</v>
      </c>
      <c r="K56" s="10">
        <v>480</v>
      </c>
      <c r="L56" s="10" t="s">
        <v>118</v>
      </c>
      <c r="M56" s="10">
        <v>120</v>
      </c>
      <c r="N56" s="10" t="s">
        <v>118</v>
      </c>
      <c r="O56" s="10">
        <v>1.24</v>
      </c>
      <c r="P56" s="10">
        <v>0.12</v>
      </c>
      <c r="Q56" s="10" t="s">
        <v>221</v>
      </c>
      <c r="R56" s="10" t="s">
        <v>361</v>
      </c>
      <c r="S56" s="10" t="s">
        <v>225</v>
      </c>
      <c r="T56" s="10" t="s">
        <v>225</v>
      </c>
      <c r="U56" s="10" t="s">
        <v>225</v>
      </c>
      <c r="V56" s="10" t="s">
        <v>225</v>
      </c>
      <c r="W56" s="5">
        <v>20</v>
      </c>
      <c r="X56" s="10" t="s">
        <v>118</v>
      </c>
      <c r="Y56" s="10" t="s">
        <v>199</v>
      </c>
      <c r="Z56" s="10" t="s">
        <v>115</v>
      </c>
      <c r="AA56" s="10" t="s">
        <v>30</v>
      </c>
      <c r="AB56" s="8" t="s">
        <v>614</v>
      </c>
      <c r="AC56" s="10" t="s">
        <v>603</v>
      </c>
      <c r="AD56" s="18"/>
      <c r="AE56" s="8" t="s">
        <v>226</v>
      </c>
      <c r="AF56" s="10" t="s">
        <v>305</v>
      </c>
    </row>
    <row r="57" spans="1:32" ht="45" x14ac:dyDescent="0.25">
      <c r="A57" s="9" t="s">
        <v>79</v>
      </c>
      <c r="B57" s="3" t="s">
        <v>215</v>
      </c>
      <c r="C57" s="10" t="s">
        <v>174</v>
      </c>
      <c r="D57" s="5" t="s">
        <v>155</v>
      </c>
      <c r="E57" s="10" t="s">
        <v>106</v>
      </c>
      <c r="F57" s="10" t="s">
        <v>181</v>
      </c>
      <c r="G57" s="10" t="s">
        <v>24</v>
      </c>
      <c r="H57" s="10" t="s">
        <v>410</v>
      </c>
      <c r="I57" s="10" t="s">
        <v>410</v>
      </c>
      <c r="J57" s="10" t="s">
        <v>303</v>
      </c>
      <c r="K57" s="10">
        <v>480</v>
      </c>
      <c r="L57" s="10" t="s">
        <v>118</v>
      </c>
      <c r="M57" s="10">
        <v>120</v>
      </c>
      <c r="N57" s="10" t="s">
        <v>118</v>
      </c>
      <c r="O57" s="10">
        <v>1.19</v>
      </c>
      <c r="P57" s="10">
        <v>0.12</v>
      </c>
      <c r="Q57" s="10" t="s">
        <v>411</v>
      </c>
      <c r="R57" s="10" t="s">
        <v>361</v>
      </c>
      <c r="S57" s="10" t="s">
        <v>225</v>
      </c>
      <c r="T57" s="10" t="s">
        <v>225</v>
      </c>
      <c r="U57" s="10" t="s">
        <v>225</v>
      </c>
      <c r="V57" s="10" t="s">
        <v>225</v>
      </c>
      <c r="W57" s="5">
        <v>20</v>
      </c>
      <c r="X57" s="10" t="s">
        <v>118</v>
      </c>
      <c r="Y57" s="10"/>
      <c r="Z57" s="10"/>
      <c r="AA57" s="8" t="s">
        <v>226</v>
      </c>
      <c r="AB57" s="10" t="s">
        <v>570</v>
      </c>
      <c r="AC57" s="10" t="s">
        <v>603</v>
      </c>
      <c r="AD57" s="12"/>
      <c r="AE57" s="8" t="s">
        <v>226</v>
      </c>
      <c r="AF57" s="8" t="s">
        <v>226</v>
      </c>
    </row>
    <row r="58" spans="1:32" ht="409.5" x14ac:dyDescent="0.25">
      <c r="A58" s="9" t="s">
        <v>80</v>
      </c>
      <c r="B58" s="3" t="s">
        <v>215</v>
      </c>
      <c r="C58" s="10" t="s">
        <v>26</v>
      </c>
      <c r="D58" s="10" t="s">
        <v>157</v>
      </c>
      <c r="E58" s="10" t="s">
        <v>110</v>
      </c>
      <c r="F58" s="10" t="s">
        <v>182</v>
      </c>
      <c r="G58" s="10" t="s">
        <v>24</v>
      </c>
      <c r="H58" s="10" t="s">
        <v>417</v>
      </c>
      <c r="I58" s="10" t="s">
        <v>418</v>
      </c>
      <c r="J58" s="10" t="s">
        <v>236</v>
      </c>
      <c r="K58" s="10">
        <v>30</v>
      </c>
      <c r="L58" s="10" t="s">
        <v>175</v>
      </c>
      <c r="M58" s="10">
        <v>30</v>
      </c>
      <c r="N58" s="10" t="s">
        <v>175</v>
      </c>
      <c r="O58" s="10">
        <v>0.99</v>
      </c>
      <c r="P58" s="2">
        <f t="shared" ref="P58:P60" si="2">M58*O58/1000</f>
        <v>2.9700000000000001E-2</v>
      </c>
      <c r="Q58" s="10" t="s">
        <v>221</v>
      </c>
      <c r="R58" s="10" t="s">
        <v>544</v>
      </c>
      <c r="S58" s="10" t="s">
        <v>420</v>
      </c>
      <c r="T58" s="10" t="s">
        <v>419</v>
      </c>
      <c r="U58" s="10" t="s">
        <v>225</v>
      </c>
      <c r="V58" s="10" t="s">
        <v>225</v>
      </c>
      <c r="W58" s="5">
        <v>10</v>
      </c>
      <c r="X58" s="10" t="s">
        <v>175</v>
      </c>
      <c r="Y58" s="10" t="s">
        <v>200</v>
      </c>
      <c r="Z58" s="10" t="s">
        <v>113</v>
      </c>
      <c r="AA58" s="10" t="s">
        <v>209</v>
      </c>
      <c r="AB58" s="10" t="s">
        <v>204</v>
      </c>
      <c r="AC58" s="10" t="s">
        <v>207</v>
      </c>
      <c r="AD58" s="12"/>
      <c r="AE58" s="8" t="s">
        <v>226</v>
      </c>
      <c r="AF58" s="8" t="s">
        <v>226</v>
      </c>
    </row>
    <row r="59" spans="1:32" ht="150" x14ac:dyDescent="0.25">
      <c r="A59" s="9" t="s">
        <v>81</v>
      </c>
      <c r="B59" s="3" t="s">
        <v>215</v>
      </c>
      <c r="C59" s="10" t="s">
        <v>26</v>
      </c>
      <c r="D59" s="10" t="s">
        <v>156</v>
      </c>
      <c r="E59" s="10" t="s">
        <v>107</v>
      </c>
      <c r="F59" s="10" t="s">
        <v>182</v>
      </c>
      <c r="G59" s="10" t="s">
        <v>24</v>
      </c>
      <c r="H59" s="10" t="s">
        <v>532</v>
      </c>
      <c r="I59" s="10" t="s">
        <v>531</v>
      </c>
      <c r="J59" s="10" t="s">
        <v>412</v>
      </c>
      <c r="K59" s="10">
        <v>30</v>
      </c>
      <c r="L59" s="10" t="s">
        <v>175</v>
      </c>
      <c r="M59" s="10">
        <v>30</v>
      </c>
      <c r="N59" s="10" t="s">
        <v>175</v>
      </c>
      <c r="O59" s="10">
        <v>0.86</v>
      </c>
      <c r="P59" s="2">
        <f t="shared" si="2"/>
        <v>2.58E-2</v>
      </c>
      <c r="Q59" s="10" t="s">
        <v>221</v>
      </c>
      <c r="R59" s="10" t="s">
        <v>413</v>
      </c>
      <c r="S59" s="10" t="s">
        <v>537</v>
      </c>
      <c r="T59" s="10" t="s">
        <v>536</v>
      </c>
      <c r="U59" s="10" t="s">
        <v>225</v>
      </c>
      <c r="V59" s="10" t="s">
        <v>225</v>
      </c>
      <c r="W59" s="5">
        <v>10</v>
      </c>
      <c r="X59" s="10" t="s">
        <v>175</v>
      </c>
      <c r="Y59" s="10" t="s">
        <v>200</v>
      </c>
      <c r="Z59" s="10" t="s">
        <v>113</v>
      </c>
      <c r="AA59" s="10" t="s">
        <v>209</v>
      </c>
      <c r="AB59" s="10" t="s">
        <v>204</v>
      </c>
      <c r="AC59" s="10" t="s">
        <v>207</v>
      </c>
      <c r="AD59" s="12"/>
      <c r="AE59" s="8" t="s">
        <v>226</v>
      </c>
      <c r="AF59" s="8" t="s">
        <v>226</v>
      </c>
    </row>
    <row r="60" spans="1:32" ht="135" x14ac:dyDescent="0.25">
      <c r="A60" s="9" t="s">
        <v>519</v>
      </c>
      <c r="B60" s="3" t="s">
        <v>215</v>
      </c>
      <c r="C60" s="10" t="s">
        <v>26</v>
      </c>
      <c r="D60" s="10" t="s">
        <v>159</v>
      </c>
      <c r="E60" s="10" t="s">
        <v>107</v>
      </c>
      <c r="F60" s="10" t="s">
        <v>182</v>
      </c>
      <c r="G60" s="10" t="s">
        <v>24</v>
      </c>
      <c r="H60" s="10" t="s">
        <v>423</v>
      </c>
      <c r="I60" s="10" t="s">
        <v>422</v>
      </c>
      <c r="J60" s="10" t="s">
        <v>421</v>
      </c>
      <c r="K60" s="10">
        <f>9*W60</f>
        <v>45</v>
      </c>
      <c r="L60" s="10" t="s">
        <v>175</v>
      </c>
      <c r="M60" s="10">
        <v>25</v>
      </c>
      <c r="N60" s="10" t="s">
        <v>175</v>
      </c>
      <c r="O60" s="10">
        <v>0.96</v>
      </c>
      <c r="P60" s="2">
        <f t="shared" si="2"/>
        <v>2.4E-2</v>
      </c>
      <c r="Q60" s="10" t="s">
        <v>221</v>
      </c>
      <c r="R60" s="10" t="s">
        <v>222</v>
      </c>
      <c r="S60" s="10" t="s">
        <v>424</v>
      </c>
      <c r="T60" s="10" t="s">
        <v>425</v>
      </c>
      <c r="U60" s="10" t="s">
        <v>426</v>
      </c>
      <c r="V60" s="10" t="s">
        <v>225</v>
      </c>
      <c r="W60" s="5">
        <v>5</v>
      </c>
      <c r="X60" s="10" t="s">
        <v>175</v>
      </c>
      <c r="Y60" s="10" t="s">
        <v>200</v>
      </c>
      <c r="Z60" s="10" t="s">
        <v>113</v>
      </c>
      <c r="AA60" s="10" t="s">
        <v>209</v>
      </c>
      <c r="AB60" s="10" t="s">
        <v>204</v>
      </c>
      <c r="AC60" s="10" t="s">
        <v>207</v>
      </c>
      <c r="AD60" s="12"/>
      <c r="AE60" s="8" t="s">
        <v>226</v>
      </c>
      <c r="AF60" s="8" t="s">
        <v>226</v>
      </c>
    </row>
    <row r="61" spans="1:32" ht="120" x14ac:dyDescent="0.25">
      <c r="A61" s="9" t="s">
        <v>518</v>
      </c>
      <c r="B61" s="3" t="s">
        <v>215</v>
      </c>
      <c r="C61" s="10" t="s">
        <v>26</v>
      </c>
      <c r="D61" s="10" t="s">
        <v>158</v>
      </c>
      <c r="E61" s="10" t="s">
        <v>107</v>
      </c>
      <c r="F61" s="10" t="s">
        <v>183</v>
      </c>
      <c r="G61" s="10" t="s">
        <v>24</v>
      </c>
      <c r="H61" s="10" t="s">
        <v>414</v>
      </c>
      <c r="I61" s="10" t="s">
        <v>415</v>
      </c>
      <c r="J61" s="10" t="s">
        <v>416</v>
      </c>
      <c r="K61" s="10">
        <v>50000</v>
      </c>
      <c r="L61" s="10" t="s">
        <v>119</v>
      </c>
      <c r="M61" s="10">
        <v>7800</v>
      </c>
      <c r="N61" s="10" t="s">
        <v>175</v>
      </c>
      <c r="O61" s="10" t="s">
        <v>544</v>
      </c>
      <c r="P61" s="2" t="s">
        <v>553</v>
      </c>
      <c r="Q61" s="10" t="s">
        <v>534</v>
      </c>
      <c r="R61" s="10" t="s">
        <v>222</v>
      </c>
      <c r="S61" s="10" t="s">
        <v>225</v>
      </c>
      <c r="T61" s="10" t="s">
        <v>225</v>
      </c>
      <c r="U61" s="10" t="s">
        <v>225</v>
      </c>
      <c r="V61" s="10" t="s">
        <v>225</v>
      </c>
      <c r="W61" s="10">
        <v>7800</v>
      </c>
      <c r="X61" s="10" t="s">
        <v>175</v>
      </c>
      <c r="Y61" s="10" t="s">
        <v>183</v>
      </c>
      <c r="Z61" s="10" t="s">
        <v>113</v>
      </c>
      <c r="AA61" s="10" t="s">
        <v>210</v>
      </c>
      <c r="AB61" s="10" t="s">
        <v>201</v>
      </c>
      <c r="AC61" s="10" t="s">
        <v>201</v>
      </c>
      <c r="AD61" s="12"/>
      <c r="AE61" s="8" t="s">
        <v>226</v>
      </c>
      <c r="AF61" s="8" t="s">
        <v>226</v>
      </c>
    </row>
    <row r="62" spans="1:32" ht="75" x14ac:dyDescent="0.25">
      <c r="A62" s="9" t="s">
        <v>82</v>
      </c>
      <c r="B62" s="3" t="s">
        <v>215</v>
      </c>
      <c r="C62" s="10" t="s">
        <v>26</v>
      </c>
      <c r="D62" s="5" t="s">
        <v>160</v>
      </c>
      <c r="E62" s="10" t="s">
        <v>108</v>
      </c>
      <c r="F62" s="10" t="s">
        <v>184</v>
      </c>
      <c r="G62" s="10" t="s">
        <v>294</v>
      </c>
      <c r="H62" s="10" t="s">
        <v>427</v>
      </c>
      <c r="I62" s="10" t="s">
        <v>303</v>
      </c>
      <c r="J62" s="10" t="s">
        <v>303</v>
      </c>
      <c r="K62" s="10">
        <v>4000</v>
      </c>
      <c r="L62" s="10" t="s">
        <v>118</v>
      </c>
      <c r="M62" s="10">
        <v>4000</v>
      </c>
      <c r="N62" s="10" t="s">
        <v>118</v>
      </c>
      <c r="O62" s="13">
        <v>0.5</v>
      </c>
      <c r="P62" s="10">
        <v>4</v>
      </c>
      <c r="Q62" s="10" t="s">
        <v>341</v>
      </c>
      <c r="R62" s="10" t="s">
        <v>413</v>
      </c>
      <c r="S62" s="10" t="s">
        <v>225</v>
      </c>
      <c r="T62" s="10" t="s">
        <v>428</v>
      </c>
      <c r="U62" s="10" t="s">
        <v>429</v>
      </c>
      <c r="V62" s="10" t="s">
        <v>430</v>
      </c>
      <c r="W62" s="10">
        <v>25</v>
      </c>
      <c r="X62" s="10" t="s">
        <v>118</v>
      </c>
      <c r="Y62" s="10" t="s">
        <v>538</v>
      </c>
      <c r="Z62" s="10" t="s">
        <v>113</v>
      </c>
      <c r="AA62" s="10" t="s">
        <v>211</v>
      </c>
      <c r="AB62" s="10" t="s">
        <v>201</v>
      </c>
      <c r="AC62" s="10" t="s">
        <v>201</v>
      </c>
      <c r="AD62" s="12"/>
      <c r="AE62" s="8" t="s">
        <v>226</v>
      </c>
      <c r="AF62" s="8" t="s">
        <v>226</v>
      </c>
    </row>
    <row r="63" spans="1:32" ht="405" x14ac:dyDescent="0.25">
      <c r="A63" s="9" t="s">
        <v>83</v>
      </c>
      <c r="B63" s="3" t="s">
        <v>215</v>
      </c>
      <c r="C63" s="10" t="s">
        <v>26</v>
      </c>
      <c r="D63" s="10" t="s">
        <v>161</v>
      </c>
      <c r="E63" s="10" t="s">
        <v>109</v>
      </c>
      <c r="F63" s="10" t="s">
        <v>185</v>
      </c>
      <c r="G63" s="10" t="s">
        <v>24</v>
      </c>
      <c r="H63" s="10" t="s">
        <v>432</v>
      </c>
      <c r="I63" s="10" t="s">
        <v>433</v>
      </c>
      <c r="J63" s="10" t="s">
        <v>431</v>
      </c>
      <c r="K63" s="10">
        <v>140</v>
      </c>
      <c r="L63" s="10" t="s">
        <v>175</v>
      </c>
      <c r="M63" s="10">
        <v>15</v>
      </c>
      <c r="N63" s="10" t="s">
        <v>175</v>
      </c>
      <c r="O63" s="10">
        <v>0.85</v>
      </c>
      <c r="P63" s="2">
        <f>M63*O63/1000</f>
        <v>1.2749999999999999E-2</v>
      </c>
      <c r="Q63" s="10" t="s">
        <v>221</v>
      </c>
      <c r="R63" s="10" t="s">
        <v>413</v>
      </c>
      <c r="S63" s="10" t="s">
        <v>434</v>
      </c>
      <c r="T63" s="10" t="s">
        <v>225</v>
      </c>
      <c r="U63" s="10" t="s">
        <v>225</v>
      </c>
      <c r="V63" s="10" t="s">
        <v>225</v>
      </c>
      <c r="W63" s="5">
        <v>5</v>
      </c>
      <c r="X63" s="10" t="s">
        <v>175</v>
      </c>
      <c r="Y63" s="10" t="s">
        <v>540</v>
      </c>
      <c r="Z63" s="10" t="s">
        <v>113</v>
      </c>
      <c r="AA63" s="10" t="s">
        <v>539</v>
      </c>
      <c r="AB63" s="8" t="s">
        <v>615</v>
      </c>
      <c r="AC63" s="10" t="s">
        <v>599</v>
      </c>
      <c r="AD63" s="18"/>
      <c r="AE63" s="8" t="s">
        <v>226</v>
      </c>
      <c r="AF63" s="10" t="s">
        <v>298</v>
      </c>
    </row>
    <row r="64" spans="1:32" ht="354.75" customHeight="1" x14ac:dyDescent="0.25">
      <c r="A64" s="9" t="s">
        <v>571</v>
      </c>
      <c r="B64" s="3" t="s">
        <v>215</v>
      </c>
      <c r="C64" s="10" t="s">
        <v>26</v>
      </c>
      <c r="D64" s="10" t="s">
        <v>162</v>
      </c>
      <c r="E64" s="10" t="s">
        <v>110</v>
      </c>
      <c r="F64" s="10" t="s">
        <v>525</v>
      </c>
      <c r="G64" s="10" t="s">
        <v>24</v>
      </c>
      <c r="H64" s="10" t="s">
        <v>591</v>
      </c>
      <c r="I64" s="10" t="s">
        <v>589</v>
      </c>
      <c r="J64" s="10" t="s">
        <v>303</v>
      </c>
      <c r="K64" s="10">
        <v>20</v>
      </c>
      <c r="L64" s="10" t="s">
        <v>118</v>
      </c>
      <c r="M64" s="10">
        <v>20</v>
      </c>
      <c r="N64" s="10" t="s">
        <v>118</v>
      </c>
      <c r="O64" s="10">
        <v>0.91</v>
      </c>
      <c r="P64" s="10">
        <v>0.02</v>
      </c>
      <c r="Q64" s="10" t="s">
        <v>221</v>
      </c>
      <c r="R64" s="10" t="s">
        <v>413</v>
      </c>
      <c r="S64" s="10" t="s">
        <v>590</v>
      </c>
      <c r="T64" s="10" t="s">
        <v>592</v>
      </c>
      <c r="U64" s="10" t="s">
        <v>593</v>
      </c>
      <c r="V64" s="10" t="s">
        <v>225</v>
      </c>
      <c r="W64" s="5">
        <v>20</v>
      </c>
      <c r="X64" s="10" t="s">
        <v>118</v>
      </c>
      <c r="Y64" s="10" t="s">
        <v>541</v>
      </c>
      <c r="Z64" s="10" t="s">
        <v>113</v>
      </c>
      <c r="AA64" s="10" t="s">
        <v>209</v>
      </c>
      <c r="AB64" s="10" t="s">
        <v>572</v>
      </c>
      <c r="AC64" s="10" t="s">
        <v>573</v>
      </c>
      <c r="AD64" s="12"/>
      <c r="AE64" s="8" t="s">
        <v>226</v>
      </c>
      <c r="AF64" s="8" t="s">
        <v>226</v>
      </c>
    </row>
    <row r="65" spans="1:32" ht="409.5" x14ac:dyDescent="0.25">
      <c r="A65" s="9" t="s">
        <v>84</v>
      </c>
      <c r="B65" s="3" t="s">
        <v>215</v>
      </c>
      <c r="C65" s="10" t="s">
        <v>26</v>
      </c>
      <c r="D65" s="10" t="s">
        <v>163</v>
      </c>
      <c r="E65" s="10" t="s">
        <v>110</v>
      </c>
      <c r="F65" s="10" t="s">
        <v>186</v>
      </c>
      <c r="G65" s="10" t="s">
        <v>24</v>
      </c>
      <c r="H65" s="10" t="s">
        <v>452</v>
      </c>
      <c r="I65" s="10" t="s">
        <v>453</v>
      </c>
      <c r="J65" s="10" t="s">
        <v>451</v>
      </c>
      <c r="K65" s="10">
        <v>0.7</v>
      </c>
      <c r="L65" s="10" t="s">
        <v>175</v>
      </c>
      <c r="M65" s="10">
        <v>0.2</v>
      </c>
      <c r="N65" s="10" t="s">
        <v>175</v>
      </c>
      <c r="O65" s="13">
        <v>1.3</v>
      </c>
      <c r="P65" s="2">
        <f t="shared" ref="P65:P66" si="3">M65*O65/1000</f>
        <v>2.6000000000000003E-4</v>
      </c>
      <c r="Q65" s="10" t="s">
        <v>454</v>
      </c>
      <c r="R65" s="10" t="s">
        <v>413</v>
      </c>
      <c r="S65" s="10" t="s">
        <v>455</v>
      </c>
      <c r="T65" s="10" t="s">
        <v>456</v>
      </c>
      <c r="U65" s="10" t="s">
        <v>457</v>
      </c>
      <c r="V65" s="10" t="s">
        <v>458</v>
      </c>
      <c r="W65" s="5">
        <v>0.1</v>
      </c>
      <c r="X65" s="10" t="s">
        <v>175</v>
      </c>
      <c r="Y65" s="10" t="s">
        <v>202</v>
      </c>
      <c r="Z65" s="10" t="s">
        <v>113</v>
      </c>
      <c r="AA65" s="10" t="s">
        <v>209</v>
      </c>
      <c r="AB65" s="10" t="s">
        <v>201</v>
      </c>
      <c r="AC65" s="10" t="s">
        <v>201</v>
      </c>
      <c r="AD65" s="12"/>
      <c r="AE65" s="8" t="s">
        <v>226</v>
      </c>
      <c r="AF65" s="8" t="s">
        <v>226</v>
      </c>
    </row>
    <row r="66" spans="1:32" ht="270" x14ac:dyDescent="0.25">
      <c r="A66" s="9" t="s">
        <v>85</v>
      </c>
      <c r="B66" s="3" t="s">
        <v>215</v>
      </c>
      <c r="C66" s="10" t="s">
        <v>26</v>
      </c>
      <c r="D66" s="10" t="s">
        <v>164</v>
      </c>
      <c r="E66" s="10" t="s">
        <v>110</v>
      </c>
      <c r="F66" s="10" t="s">
        <v>186</v>
      </c>
      <c r="G66" s="10" t="s">
        <v>24</v>
      </c>
      <c r="H66" s="10" t="s">
        <v>460</v>
      </c>
      <c r="I66" s="10" t="s">
        <v>461</v>
      </c>
      <c r="J66" s="10" t="s">
        <v>459</v>
      </c>
      <c r="K66" s="10">
        <v>6</v>
      </c>
      <c r="L66" s="10" t="s">
        <v>175</v>
      </c>
      <c r="M66" s="10">
        <v>1</v>
      </c>
      <c r="N66" s="10" t="s">
        <v>175</v>
      </c>
      <c r="O66" s="10">
        <v>0.82</v>
      </c>
      <c r="P66" s="2">
        <f t="shared" si="3"/>
        <v>8.1999999999999998E-4</v>
      </c>
      <c r="Q66" s="10" t="s">
        <v>535</v>
      </c>
      <c r="R66" s="10" t="s">
        <v>413</v>
      </c>
      <c r="S66" s="10" t="s">
        <v>462</v>
      </c>
      <c r="T66" s="10" t="s">
        <v>463</v>
      </c>
      <c r="U66" s="10" t="s">
        <v>464</v>
      </c>
      <c r="V66" s="10" t="s">
        <v>225</v>
      </c>
      <c r="W66" s="5">
        <v>0.5</v>
      </c>
      <c r="X66" s="10" t="s">
        <v>175</v>
      </c>
      <c r="Y66" s="10" t="s">
        <v>202</v>
      </c>
      <c r="Z66" s="10" t="s">
        <v>113</v>
      </c>
      <c r="AA66" s="10" t="s">
        <v>209</v>
      </c>
      <c r="AB66" s="10" t="s">
        <v>201</v>
      </c>
      <c r="AC66" s="10" t="s">
        <v>201</v>
      </c>
      <c r="AD66" s="12"/>
      <c r="AE66" s="8" t="s">
        <v>226</v>
      </c>
      <c r="AF66" s="8" t="s">
        <v>226</v>
      </c>
    </row>
    <row r="67" spans="1:32" ht="90" x14ac:dyDescent="0.25">
      <c r="A67" s="9" t="s">
        <v>86</v>
      </c>
      <c r="B67" s="3" t="s">
        <v>215</v>
      </c>
      <c r="C67" s="10" t="s">
        <v>26</v>
      </c>
      <c r="D67" s="10" t="s">
        <v>165</v>
      </c>
      <c r="E67" s="10" t="s">
        <v>110</v>
      </c>
      <c r="F67" s="10" t="s">
        <v>186</v>
      </c>
      <c r="G67" s="10" t="s">
        <v>24</v>
      </c>
      <c r="H67" s="10" t="s">
        <v>533</v>
      </c>
      <c r="I67" s="10" t="s">
        <v>303</v>
      </c>
      <c r="J67" s="10" t="s">
        <v>303</v>
      </c>
      <c r="K67" s="10">
        <v>40</v>
      </c>
      <c r="L67" s="10" t="s">
        <v>118</v>
      </c>
      <c r="M67" s="10">
        <v>15</v>
      </c>
      <c r="N67" s="10" t="s">
        <v>118</v>
      </c>
      <c r="O67" s="13">
        <v>0.9</v>
      </c>
      <c r="P67" s="10">
        <v>5.4999999999999997E-3</v>
      </c>
      <c r="Q67" s="10" t="s">
        <v>446</v>
      </c>
      <c r="R67" s="10" t="s">
        <v>413</v>
      </c>
      <c r="S67" s="10" t="s">
        <v>225</v>
      </c>
      <c r="T67" s="10" t="s">
        <v>225</v>
      </c>
      <c r="U67" s="10" t="s">
        <v>225</v>
      </c>
      <c r="V67" s="10" t="s">
        <v>225</v>
      </c>
      <c r="W67" s="5">
        <v>0.5</v>
      </c>
      <c r="X67" s="10" t="s">
        <v>118</v>
      </c>
      <c r="Y67" s="10" t="s">
        <v>202</v>
      </c>
      <c r="Z67" s="10" t="s">
        <v>113</v>
      </c>
      <c r="AA67" s="10" t="s">
        <v>209</v>
      </c>
      <c r="AB67" s="10" t="s">
        <v>600</v>
      </c>
      <c r="AC67" s="10" t="s">
        <v>207</v>
      </c>
      <c r="AD67" s="12"/>
      <c r="AE67" s="8" t="s">
        <v>226</v>
      </c>
      <c r="AF67" s="8" t="s">
        <v>226</v>
      </c>
    </row>
    <row r="68" spans="1:32" ht="90" x14ac:dyDescent="0.25">
      <c r="A68" s="9" t="s">
        <v>87</v>
      </c>
      <c r="B68" s="3" t="s">
        <v>215</v>
      </c>
      <c r="C68" s="10" t="s">
        <v>26</v>
      </c>
      <c r="D68" s="10" t="s">
        <v>166</v>
      </c>
      <c r="E68" s="10" t="s">
        <v>566</v>
      </c>
      <c r="F68" s="10" t="s">
        <v>186</v>
      </c>
      <c r="G68" s="10" t="s">
        <v>24</v>
      </c>
      <c r="H68" s="10" t="s">
        <v>439</v>
      </c>
      <c r="I68" s="10" t="s">
        <v>440</v>
      </c>
      <c r="J68" s="10" t="s">
        <v>303</v>
      </c>
      <c r="K68" s="10">
        <v>20</v>
      </c>
      <c r="L68" s="10" t="s">
        <v>175</v>
      </c>
      <c r="M68" s="10">
        <v>5</v>
      </c>
      <c r="N68" s="10" t="s">
        <v>175</v>
      </c>
      <c r="O68" s="10">
        <v>1.04</v>
      </c>
      <c r="P68" s="2">
        <f t="shared" ref="P68:P70" si="4">M68*O68/1000</f>
        <v>5.1999999999999998E-3</v>
      </c>
      <c r="Q68" s="10" t="s">
        <v>221</v>
      </c>
      <c r="R68" s="10" t="s">
        <v>222</v>
      </c>
      <c r="S68" s="10" t="s">
        <v>441</v>
      </c>
      <c r="T68" s="10" t="s">
        <v>225</v>
      </c>
      <c r="U68" s="10" t="s">
        <v>225</v>
      </c>
      <c r="V68" s="10" t="s">
        <v>225</v>
      </c>
      <c r="W68" s="10">
        <v>5</v>
      </c>
      <c r="X68" s="10" t="s">
        <v>175</v>
      </c>
      <c r="Y68" s="10" t="s">
        <v>202</v>
      </c>
      <c r="Z68" s="10" t="s">
        <v>113</v>
      </c>
      <c r="AA68" s="10" t="s">
        <v>209</v>
      </c>
      <c r="AB68" s="10" t="s">
        <v>600</v>
      </c>
      <c r="AC68" s="10" t="s">
        <v>207</v>
      </c>
      <c r="AD68" s="12"/>
      <c r="AE68" s="8" t="s">
        <v>226</v>
      </c>
      <c r="AF68" s="8" t="s">
        <v>226</v>
      </c>
    </row>
    <row r="69" spans="1:32" ht="135" x14ac:dyDescent="0.25">
      <c r="A69" s="9" t="s">
        <v>88</v>
      </c>
      <c r="B69" s="3" t="s">
        <v>215</v>
      </c>
      <c r="C69" s="10" t="s">
        <v>26</v>
      </c>
      <c r="D69" s="10" t="s">
        <v>167</v>
      </c>
      <c r="E69" s="10" t="s">
        <v>110</v>
      </c>
      <c r="F69" s="10" t="s">
        <v>186</v>
      </c>
      <c r="G69" s="10" t="s">
        <v>24</v>
      </c>
      <c r="H69" s="10" t="s">
        <v>435</v>
      </c>
      <c r="I69" s="10" t="s">
        <v>436</v>
      </c>
      <c r="J69" s="10" t="s">
        <v>412</v>
      </c>
      <c r="K69" s="10">
        <v>30</v>
      </c>
      <c r="L69" s="10" t="s">
        <v>175</v>
      </c>
      <c r="M69" s="10">
        <v>30</v>
      </c>
      <c r="N69" s="10" t="s">
        <v>175</v>
      </c>
      <c r="O69" s="13">
        <v>0.8</v>
      </c>
      <c r="P69" s="2">
        <f t="shared" si="4"/>
        <v>2.4E-2</v>
      </c>
      <c r="Q69" s="10" t="s">
        <v>221</v>
      </c>
      <c r="R69" s="10" t="s">
        <v>413</v>
      </c>
      <c r="S69" s="10" t="s">
        <v>437</v>
      </c>
      <c r="T69" s="10" t="s">
        <v>438</v>
      </c>
      <c r="U69" s="10" t="s">
        <v>225</v>
      </c>
      <c r="V69" s="10" t="s">
        <v>225</v>
      </c>
      <c r="W69" s="10">
        <v>30</v>
      </c>
      <c r="X69" s="10" t="s">
        <v>175</v>
      </c>
      <c r="Y69" s="10" t="s">
        <v>202</v>
      </c>
      <c r="Z69" s="10" t="s">
        <v>113</v>
      </c>
      <c r="AA69" s="10" t="s">
        <v>209</v>
      </c>
      <c r="AB69" s="10" t="s">
        <v>600</v>
      </c>
      <c r="AC69" s="10" t="s">
        <v>207</v>
      </c>
      <c r="AD69" s="12"/>
      <c r="AE69" s="8" t="s">
        <v>226</v>
      </c>
      <c r="AF69" s="8" t="s">
        <v>226</v>
      </c>
    </row>
    <row r="70" spans="1:32" ht="210" x14ac:dyDescent="0.25">
      <c r="A70" s="9" t="s">
        <v>89</v>
      </c>
      <c r="B70" s="3" t="s">
        <v>215</v>
      </c>
      <c r="C70" s="10" t="s">
        <v>26</v>
      </c>
      <c r="D70" s="10" t="s">
        <v>168</v>
      </c>
      <c r="E70" s="10" t="s">
        <v>110</v>
      </c>
      <c r="F70" s="10" t="s">
        <v>187</v>
      </c>
      <c r="G70" s="10" t="s">
        <v>24</v>
      </c>
      <c r="H70" s="10" t="s">
        <v>546</v>
      </c>
      <c r="I70" s="10" t="s">
        <v>545</v>
      </c>
      <c r="J70" s="10" t="s">
        <v>303</v>
      </c>
      <c r="K70" s="10">
        <v>50</v>
      </c>
      <c r="L70" s="10" t="s">
        <v>175</v>
      </c>
      <c r="M70" s="10">
        <v>25</v>
      </c>
      <c r="N70" s="10" t="s">
        <v>175</v>
      </c>
      <c r="O70" s="10">
        <v>0.87</v>
      </c>
      <c r="P70" s="2">
        <f t="shared" si="4"/>
        <v>2.1749999999999999E-2</v>
      </c>
      <c r="Q70" s="10" t="s">
        <v>221</v>
      </c>
      <c r="R70" s="10" t="s">
        <v>413</v>
      </c>
      <c r="S70" s="10" t="s">
        <v>447</v>
      </c>
      <c r="T70" s="10" t="s">
        <v>448</v>
      </c>
      <c r="U70" s="10" t="s">
        <v>449</v>
      </c>
      <c r="V70" s="10" t="s">
        <v>450</v>
      </c>
      <c r="W70" s="10">
        <v>25</v>
      </c>
      <c r="X70" s="10" t="s">
        <v>175</v>
      </c>
      <c r="Y70" s="10" t="s">
        <v>203</v>
      </c>
      <c r="Z70" s="10" t="s">
        <v>542</v>
      </c>
      <c r="AA70" s="10" t="s">
        <v>209</v>
      </c>
      <c r="AB70" s="10" t="s">
        <v>600</v>
      </c>
      <c r="AC70" s="10" t="s">
        <v>207</v>
      </c>
      <c r="AD70" s="12"/>
      <c r="AE70" s="8" t="s">
        <v>226</v>
      </c>
      <c r="AF70" s="8" t="s">
        <v>226</v>
      </c>
    </row>
    <row r="71" spans="1:32" ht="225" x14ac:dyDescent="0.25">
      <c r="A71" s="9" t="s">
        <v>90</v>
      </c>
      <c r="B71" s="3" t="s">
        <v>215</v>
      </c>
      <c r="C71" s="10" t="s">
        <v>26</v>
      </c>
      <c r="D71" s="10" t="s">
        <v>169</v>
      </c>
      <c r="E71" s="10" t="s">
        <v>110</v>
      </c>
      <c r="F71" s="10" t="s">
        <v>186</v>
      </c>
      <c r="G71" s="10" t="s">
        <v>24</v>
      </c>
      <c r="H71" s="10" t="s">
        <v>443</v>
      </c>
      <c r="I71" s="10" t="s">
        <v>444</v>
      </c>
      <c r="J71" s="10" t="s">
        <v>442</v>
      </c>
      <c r="K71" s="10">
        <v>0.5</v>
      </c>
      <c r="L71" s="10" t="s">
        <v>118</v>
      </c>
      <c r="M71" s="10">
        <v>0.5</v>
      </c>
      <c r="N71" s="10" t="s">
        <v>118</v>
      </c>
      <c r="O71" s="13">
        <v>7.4</v>
      </c>
      <c r="P71" s="10">
        <v>5.0000000000000001E-4</v>
      </c>
      <c r="Q71" s="10" t="s">
        <v>341</v>
      </c>
      <c r="R71" s="10" t="s">
        <v>413</v>
      </c>
      <c r="S71" s="10" t="s">
        <v>225</v>
      </c>
      <c r="T71" s="10" t="s">
        <v>445</v>
      </c>
      <c r="U71" s="10" t="s">
        <v>225</v>
      </c>
      <c r="V71" s="10" t="s">
        <v>225</v>
      </c>
      <c r="W71" s="10">
        <v>0.25</v>
      </c>
      <c r="X71" s="10" t="s">
        <v>118</v>
      </c>
      <c r="Y71" s="10" t="s">
        <v>202</v>
      </c>
      <c r="Z71" s="10" t="s">
        <v>113</v>
      </c>
      <c r="AA71" s="10" t="s">
        <v>209</v>
      </c>
      <c r="AB71" s="10" t="s">
        <v>600</v>
      </c>
      <c r="AC71" s="10" t="s">
        <v>207</v>
      </c>
      <c r="AD71" s="12"/>
      <c r="AE71" s="8" t="s">
        <v>226</v>
      </c>
      <c r="AF71" s="8" t="s">
        <v>226</v>
      </c>
    </row>
    <row r="72" spans="1:32" ht="345" x14ac:dyDescent="0.25">
      <c r="A72" s="9" t="s">
        <v>91</v>
      </c>
      <c r="B72" s="3" t="s">
        <v>215</v>
      </c>
      <c r="C72" s="10" t="s">
        <v>26</v>
      </c>
      <c r="D72" s="10" t="s">
        <v>170</v>
      </c>
      <c r="E72" s="10" t="s">
        <v>111</v>
      </c>
      <c r="F72" s="10" t="s">
        <v>188</v>
      </c>
      <c r="G72" s="10" t="s">
        <v>24</v>
      </c>
      <c r="H72" s="10" t="s">
        <v>495</v>
      </c>
      <c r="I72" s="10" t="s">
        <v>494</v>
      </c>
      <c r="J72" s="10" t="s">
        <v>469</v>
      </c>
      <c r="K72" s="10">
        <v>360</v>
      </c>
      <c r="L72" s="10" t="s">
        <v>175</v>
      </c>
      <c r="M72" s="10">
        <v>15</v>
      </c>
      <c r="N72" s="10" t="s">
        <v>175</v>
      </c>
      <c r="O72" s="10">
        <v>1.04</v>
      </c>
      <c r="P72" s="2">
        <f t="shared" ref="P72:P76" si="5">M72*O72/1000</f>
        <v>1.5600000000000001E-2</v>
      </c>
      <c r="Q72" s="10" t="s">
        <v>221</v>
      </c>
      <c r="R72" s="10" t="s">
        <v>544</v>
      </c>
      <c r="S72" s="10" t="s">
        <v>496</v>
      </c>
      <c r="T72" s="10" t="s">
        <v>497</v>
      </c>
      <c r="U72" s="10" t="s">
        <v>498</v>
      </c>
      <c r="V72" s="10" t="s">
        <v>225</v>
      </c>
      <c r="W72" s="5">
        <v>0.75</v>
      </c>
      <c r="X72" s="10" t="s">
        <v>175</v>
      </c>
      <c r="Y72" s="10" t="s">
        <v>203</v>
      </c>
      <c r="Z72" s="10" t="s">
        <v>116</v>
      </c>
      <c r="AA72" s="10" t="s">
        <v>212</v>
      </c>
      <c r="AB72" s="10" t="s">
        <v>205</v>
      </c>
      <c r="AC72" s="10" t="s">
        <v>208</v>
      </c>
      <c r="AD72" s="12"/>
      <c r="AE72" s="8" t="s">
        <v>226</v>
      </c>
      <c r="AF72" s="8" t="s">
        <v>226</v>
      </c>
    </row>
    <row r="73" spans="1:32" ht="409.5" x14ac:dyDescent="0.25">
      <c r="A73" s="9" t="s">
        <v>97</v>
      </c>
      <c r="B73" s="3" t="s">
        <v>215</v>
      </c>
      <c r="C73" s="10" t="s">
        <v>26</v>
      </c>
      <c r="D73" s="10" t="s">
        <v>170</v>
      </c>
      <c r="E73" s="10" t="s">
        <v>111</v>
      </c>
      <c r="F73" s="10" t="s">
        <v>188</v>
      </c>
      <c r="G73" s="10" t="s">
        <v>24</v>
      </c>
      <c r="H73" s="10" t="s">
        <v>466</v>
      </c>
      <c r="I73" s="10" t="s">
        <v>467</v>
      </c>
      <c r="J73" s="10" t="s">
        <v>465</v>
      </c>
      <c r="K73" s="10">
        <v>180</v>
      </c>
      <c r="L73" s="10" t="s">
        <v>175</v>
      </c>
      <c r="M73" s="10">
        <v>20</v>
      </c>
      <c r="N73" s="10" t="s">
        <v>175</v>
      </c>
      <c r="O73" s="10">
        <v>1.06</v>
      </c>
      <c r="P73" s="2">
        <f t="shared" si="5"/>
        <v>2.1200000000000004E-2</v>
      </c>
      <c r="Q73" s="10" t="s">
        <v>221</v>
      </c>
      <c r="R73" s="10" t="s">
        <v>222</v>
      </c>
      <c r="S73" s="10" t="s">
        <v>468</v>
      </c>
      <c r="T73" s="10" t="s">
        <v>321</v>
      </c>
      <c r="U73" s="10" t="s">
        <v>321</v>
      </c>
      <c r="V73" s="10" t="s">
        <v>321</v>
      </c>
      <c r="W73" s="5">
        <v>5</v>
      </c>
      <c r="X73" s="10" t="s">
        <v>175</v>
      </c>
      <c r="Y73" s="10" t="s">
        <v>203</v>
      </c>
      <c r="Z73" s="10" t="s">
        <v>117</v>
      </c>
      <c r="AA73" s="10" t="s">
        <v>209</v>
      </c>
      <c r="AB73" s="10" t="s">
        <v>205</v>
      </c>
      <c r="AC73" s="10" t="s">
        <v>208</v>
      </c>
      <c r="AD73" s="12"/>
      <c r="AE73" s="8" t="s">
        <v>226</v>
      </c>
      <c r="AF73" s="8" t="s">
        <v>226</v>
      </c>
    </row>
    <row r="74" spans="1:32" ht="315" x14ac:dyDescent="0.25">
      <c r="A74" s="9" t="s">
        <v>98</v>
      </c>
      <c r="B74" s="3" t="s">
        <v>215</v>
      </c>
      <c r="C74" s="10" t="s">
        <v>26</v>
      </c>
      <c r="D74" s="10" t="s">
        <v>171</v>
      </c>
      <c r="E74" s="10" t="s">
        <v>111</v>
      </c>
      <c r="F74" s="10" t="s">
        <v>188</v>
      </c>
      <c r="G74" s="10" t="s">
        <v>24</v>
      </c>
      <c r="H74" s="10" t="s">
        <v>482</v>
      </c>
      <c r="I74" s="10" t="s">
        <v>483</v>
      </c>
      <c r="J74" s="10" t="s">
        <v>481</v>
      </c>
      <c r="K74" s="10">
        <v>360</v>
      </c>
      <c r="L74" s="10" t="s">
        <v>175</v>
      </c>
      <c r="M74" s="10">
        <v>35</v>
      </c>
      <c r="N74" s="10" t="s">
        <v>175</v>
      </c>
      <c r="O74" s="13">
        <v>1</v>
      </c>
      <c r="P74" s="2">
        <f t="shared" si="5"/>
        <v>3.5000000000000003E-2</v>
      </c>
      <c r="Q74" s="10" t="s">
        <v>221</v>
      </c>
      <c r="R74" s="10" t="s">
        <v>544</v>
      </c>
      <c r="S74" s="10" t="s">
        <v>484</v>
      </c>
      <c r="T74" s="10" t="s">
        <v>485</v>
      </c>
      <c r="U74" s="10" t="s">
        <v>486</v>
      </c>
      <c r="V74" s="10" t="s">
        <v>487</v>
      </c>
      <c r="W74" s="5">
        <v>5</v>
      </c>
      <c r="X74" s="10" t="s">
        <v>175</v>
      </c>
      <c r="Y74" s="10" t="s">
        <v>203</v>
      </c>
      <c r="Z74" s="10" t="s">
        <v>117</v>
      </c>
      <c r="AA74" s="10" t="s">
        <v>209</v>
      </c>
      <c r="AB74" s="10" t="s">
        <v>205</v>
      </c>
      <c r="AC74" s="10" t="s">
        <v>208</v>
      </c>
      <c r="AD74" s="12"/>
      <c r="AE74" s="8" t="s">
        <v>226</v>
      </c>
      <c r="AF74" s="8" t="s">
        <v>226</v>
      </c>
    </row>
    <row r="75" spans="1:32" ht="315" x14ac:dyDescent="0.25">
      <c r="A75" s="9" t="s">
        <v>521</v>
      </c>
      <c r="B75" s="3" t="s">
        <v>215</v>
      </c>
      <c r="C75" s="10" t="s">
        <v>26</v>
      </c>
      <c r="D75" s="10" t="s">
        <v>171</v>
      </c>
      <c r="E75" s="10" t="s">
        <v>111</v>
      </c>
      <c r="F75" s="10" t="s">
        <v>188</v>
      </c>
      <c r="G75" s="10" t="s">
        <v>24</v>
      </c>
      <c r="H75" s="10" t="s">
        <v>488</v>
      </c>
      <c r="I75" s="10" t="s">
        <v>489</v>
      </c>
      <c r="J75" s="10" t="s">
        <v>303</v>
      </c>
      <c r="K75" s="10">
        <v>4.5</v>
      </c>
      <c r="L75" s="10" t="s">
        <v>175</v>
      </c>
      <c r="M75" s="10">
        <v>1.5</v>
      </c>
      <c r="N75" s="10" t="s">
        <v>175</v>
      </c>
      <c r="O75" s="13">
        <v>1</v>
      </c>
      <c r="P75" s="2">
        <f t="shared" si="5"/>
        <v>1.5E-3</v>
      </c>
      <c r="Q75" s="10" t="s">
        <v>221</v>
      </c>
      <c r="R75" s="10" t="s">
        <v>544</v>
      </c>
      <c r="S75" s="10" t="s">
        <v>490</v>
      </c>
      <c r="T75" s="10" t="s">
        <v>491</v>
      </c>
      <c r="U75" s="10" t="s">
        <v>492</v>
      </c>
      <c r="V75" s="10" t="s">
        <v>493</v>
      </c>
      <c r="W75" s="5">
        <v>0.75</v>
      </c>
      <c r="X75" s="10" t="s">
        <v>175</v>
      </c>
      <c r="Y75" s="10" t="s">
        <v>203</v>
      </c>
      <c r="Z75" s="10" t="s">
        <v>116</v>
      </c>
      <c r="AA75" s="10" t="s">
        <v>209</v>
      </c>
      <c r="AB75" s="10" t="s">
        <v>205</v>
      </c>
      <c r="AC75" s="10" t="s">
        <v>208</v>
      </c>
      <c r="AD75" s="12"/>
      <c r="AE75" s="8" t="s">
        <v>226</v>
      </c>
      <c r="AF75" s="8" t="s">
        <v>226</v>
      </c>
    </row>
    <row r="76" spans="1:32" ht="90" x14ac:dyDescent="0.25">
      <c r="A76" s="9" t="s">
        <v>499</v>
      </c>
      <c r="B76" s="3" t="s">
        <v>215</v>
      </c>
      <c r="C76" s="10" t="s">
        <v>26</v>
      </c>
      <c r="D76" s="10" t="s">
        <v>523</v>
      </c>
      <c r="E76" s="10" t="s">
        <v>111</v>
      </c>
      <c r="F76" s="10" t="s">
        <v>188</v>
      </c>
      <c r="G76" s="10" t="s">
        <v>294</v>
      </c>
      <c r="H76" s="10" t="s">
        <v>502</v>
      </c>
      <c r="I76" s="10" t="s">
        <v>503</v>
      </c>
      <c r="J76" s="10" t="s">
        <v>500</v>
      </c>
      <c r="K76" s="10">
        <f>50*12</f>
        <v>600</v>
      </c>
      <c r="L76" s="10" t="s">
        <v>175</v>
      </c>
      <c r="M76" s="10">
        <v>60</v>
      </c>
      <c r="N76" s="10" t="s">
        <v>175</v>
      </c>
      <c r="O76" s="10">
        <v>1.03</v>
      </c>
      <c r="P76" s="2">
        <f t="shared" si="5"/>
        <v>6.1800000000000008E-2</v>
      </c>
      <c r="Q76" s="10" t="s">
        <v>221</v>
      </c>
      <c r="R76" s="10" t="s">
        <v>222</v>
      </c>
      <c r="S76" s="10" t="s">
        <v>504</v>
      </c>
      <c r="T76" s="10" t="s">
        <v>505</v>
      </c>
      <c r="U76" s="10" t="s">
        <v>506</v>
      </c>
      <c r="V76" s="8" t="s">
        <v>507</v>
      </c>
      <c r="W76" s="5">
        <v>5</v>
      </c>
      <c r="X76" s="10" t="s">
        <v>175</v>
      </c>
      <c r="Y76" s="10" t="s">
        <v>203</v>
      </c>
      <c r="Z76" s="10" t="s">
        <v>117</v>
      </c>
      <c r="AA76" s="10" t="s">
        <v>209</v>
      </c>
      <c r="AB76" s="10" t="s">
        <v>205</v>
      </c>
      <c r="AC76" s="10" t="s">
        <v>208</v>
      </c>
      <c r="AD76" s="18"/>
      <c r="AE76" s="10" t="s">
        <v>501</v>
      </c>
      <c r="AF76" s="8" t="s">
        <v>226</v>
      </c>
    </row>
    <row r="77" spans="1:32" ht="75" x14ac:dyDescent="0.25">
      <c r="A77" s="9" t="s">
        <v>99</v>
      </c>
      <c r="B77" s="3" t="s">
        <v>215</v>
      </c>
      <c r="C77" s="10" t="s">
        <v>26</v>
      </c>
      <c r="D77" s="5" t="s">
        <v>172</v>
      </c>
      <c r="E77" s="10" t="s">
        <v>111</v>
      </c>
      <c r="F77" s="10" t="s">
        <v>188</v>
      </c>
      <c r="G77" s="10" t="s">
        <v>24</v>
      </c>
      <c r="H77" s="10" t="s">
        <v>508</v>
      </c>
      <c r="I77" s="10" t="s">
        <v>509</v>
      </c>
      <c r="J77" s="10" t="s">
        <v>303</v>
      </c>
      <c r="K77" s="10">
        <v>48</v>
      </c>
      <c r="L77" s="10" t="s">
        <v>175</v>
      </c>
      <c r="M77" s="10">
        <v>20</v>
      </c>
      <c r="N77" s="10" t="s">
        <v>175</v>
      </c>
      <c r="O77" s="10" t="s">
        <v>510</v>
      </c>
      <c r="P77" s="2" t="s">
        <v>553</v>
      </c>
      <c r="Q77" s="10" t="s">
        <v>221</v>
      </c>
      <c r="R77" s="10" t="s">
        <v>510</v>
      </c>
      <c r="S77" s="10" t="s">
        <v>225</v>
      </c>
      <c r="T77" s="10" t="s">
        <v>225</v>
      </c>
      <c r="U77" s="10" t="s">
        <v>225</v>
      </c>
      <c r="V77" s="10" t="s">
        <v>511</v>
      </c>
      <c r="W77" s="5">
        <v>5</v>
      </c>
      <c r="X77" s="10" t="s">
        <v>175</v>
      </c>
      <c r="Y77" s="10" t="s">
        <v>203</v>
      </c>
      <c r="Z77" s="10" t="s">
        <v>116</v>
      </c>
      <c r="AA77" s="10" t="s">
        <v>209</v>
      </c>
      <c r="AB77" s="10" t="s">
        <v>205</v>
      </c>
      <c r="AC77" s="10" t="s">
        <v>208</v>
      </c>
      <c r="AD77" s="12"/>
      <c r="AE77" s="8" t="s">
        <v>226</v>
      </c>
      <c r="AF77" s="8" t="s">
        <v>226</v>
      </c>
    </row>
    <row r="78" spans="1:32" ht="255" x14ac:dyDescent="0.25">
      <c r="A78" s="9" t="s">
        <v>92</v>
      </c>
      <c r="B78" s="3" t="s">
        <v>215</v>
      </c>
      <c r="C78" s="10" t="s">
        <v>26</v>
      </c>
      <c r="D78" s="5" t="s">
        <v>173</v>
      </c>
      <c r="E78" s="10" t="s">
        <v>111</v>
      </c>
      <c r="F78" s="10" t="s">
        <v>188</v>
      </c>
      <c r="G78" s="10" t="s">
        <v>24</v>
      </c>
      <c r="H78" s="10" t="s">
        <v>547</v>
      </c>
      <c r="I78" s="10" t="s">
        <v>303</v>
      </c>
      <c r="J78" s="10" t="s">
        <v>303</v>
      </c>
      <c r="K78" s="10">
        <v>144</v>
      </c>
      <c r="L78" s="10" t="s">
        <v>175</v>
      </c>
      <c r="M78" s="10">
        <v>12</v>
      </c>
      <c r="N78" s="10" t="s">
        <v>175</v>
      </c>
      <c r="O78" s="10" t="s">
        <v>544</v>
      </c>
      <c r="P78" s="2" t="s">
        <v>553</v>
      </c>
      <c r="Q78" s="10" t="s">
        <v>512</v>
      </c>
      <c r="R78" s="10" t="s">
        <v>222</v>
      </c>
      <c r="S78" s="10" t="s">
        <v>513</v>
      </c>
      <c r="T78" s="10" t="s">
        <v>514</v>
      </c>
      <c r="U78" s="10" t="s">
        <v>225</v>
      </c>
      <c r="V78" s="10" t="s">
        <v>515</v>
      </c>
      <c r="W78" s="5">
        <v>4</v>
      </c>
      <c r="X78" s="10" t="s">
        <v>175</v>
      </c>
      <c r="Y78" s="10" t="s">
        <v>203</v>
      </c>
      <c r="Z78" s="10" t="s">
        <v>116</v>
      </c>
      <c r="AA78" s="10" t="s">
        <v>213</v>
      </c>
      <c r="AB78" s="10" t="s">
        <v>205</v>
      </c>
      <c r="AC78" s="10" t="s">
        <v>208</v>
      </c>
      <c r="AD78" s="12"/>
      <c r="AE78" s="8" t="s">
        <v>226</v>
      </c>
      <c r="AF78" s="8" t="s">
        <v>226</v>
      </c>
    </row>
    <row r="79" spans="1:32" ht="210" x14ac:dyDescent="0.25">
      <c r="A79" s="9" t="s">
        <v>520</v>
      </c>
      <c r="B79" s="3" t="s">
        <v>215</v>
      </c>
      <c r="C79" s="10" t="s">
        <v>26</v>
      </c>
      <c r="D79" s="10" t="s">
        <v>523</v>
      </c>
      <c r="E79" s="10" t="s">
        <v>111</v>
      </c>
      <c r="F79" s="10" t="s">
        <v>188</v>
      </c>
      <c r="G79" s="10" t="s">
        <v>24</v>
      </c>
      <c r="H79" s="10" t="s">
        <v>470</v>
      </c>
      <c r="I79" s="10" t="s">
        <v>471</v>
      </c>
      <c r="J79" s="10" t="s">
        <v>469</v>
      </c>
      <c r="K79" s="10">
        <f>10*12</f>
        <v>120</v>
      </c>
      <c r="L79" s="10" t="s">
        <v>175</v>
      </c>
      <c r="M79" s="10">
        <v>15</v>
      </c>
      <c r="N79" s="10" t="s">
        <v>175</v>
      </c>
      <c r="O79" s="10">
        <v>1.03</v>
      </c>
      <c r="P79" s="10">
        <v>1.545E-2</v>
      </c>
      <c r="Q79" s="10" t="s">
        <v>221</v>
      </c>
      <c r="R79" s="10" t="s">
        <v>544</v>
      </c>
      <c r="S79" s="10" t="s">
        <v>472</v>
      </c>
      <c r="T79" s="10" t="s">
        <v>473</v>
      </c>
      <c r="U79" s="10" t="s">
        <v>225</v>
      </c>
      <c r="V79" s="10" t="s">
        <v>474</v>
      </c>
      <c r="W79" s="5">
        <v>5</v>
      </c>
      <c r="X79" s="10" t="s">
        <v>175</v>
      </c>
      <c r="Y79" s="10" t="s">
        <v>203</v>
      </c>
      <c r="Z79" s="10" t="s">
        <v>116</v>
      </c>
      <c r="AA79" s="10" t="s">
        <v>209</v>
      </c>
      <c r="AB79" s="10" t="s">
        <v>205</v>
      </c>
      <c r="AC79" s="10" t="s">
        <v>208</v>
      </c>
      <c r="AD79" s="12"/>
      <c r="AE79" s="8" t="s">
        <v>226</v>
      </c>
      <c r="AF79" s="8" t="s">
        <v>226</v>
      </c>
    </row>
    <row r="80" spans="1:32" ht="315" x14ac:dyDescent="0.25">
      <c r="A80" s="9" t="s">
        <v>100</v>
      </c>
      <c r="B80" s="3" t="s">
        <v>215</v>
      </c>
      <c r="C80" s="10" t="s">
        <v>26</v>
      </c>
      <c r="D80" s="5" t="s">
        <v>524</v>
      </c>
      <c r="E80" s="10" t="s">
        <v>111</v>
      </c>
      <c r="F80" s="10" t="s">
        <v>188</v>
      </c>
      <c r="G80" s="10" t="s">
        <v>24</v>
      </c>
      <c r="H80" s="10" t="s">
        <v>476</v>
      </c>
      <c r="I80" s="10" t="s">
        <v>477</v>
      </c>
      <c r="J80" s="10" t="s">
        <v>475</v>
      </c>
      <c r="K80" s="10">
        <f>10*18</f>
        <v>180</v>
      </c>
      <c r="L80" s="10" t="s">
        <v>175</v>
      </c>
      <c r="M80" s="10">
        <v>12</v>
      </c>
      <c r="N80" s="10" t="s">
        <v>175</v>
      </c>
      <c r="O80" s="10">
        <v>1.02</v>
      </c>
      <c r="P80" s="10">
        <v>1.2239999999999999E-2</v>
      </c>
      <c r="Q80" s="10" t="s">
        <v>221</v>
      </c>
      <c r="R80" s="10" t="s">
        <v>544</v>
      </c>
      <c r="S80" s="10" t="s">
        <v>478</v>
      </c>
      <c r="T80" s="10" t="s">
        <v>479</v>
      </c>
      <c r="U80" s="10" t="s">
        <v>480</v>
      </c>
      <c r="V80" s="10" t="s">
        <v>225</v>
      </c>
      <c r="W80" s="5">
        <v>5</v>
      </c>
      <c r="X80" s="10" t="s">
        <v>175</v>
      </c>
      <c r="Y80" s="10" t="s">
        <v>203</v>
      </c>
      <c r="Z80" s="10" t="s">
        <v>116</v>
      </c>
      <c r="AA80" s="10" t="s">
        <v>214</v>
      </c>
      <c r="AB80" s="10" t="s">
        <v>205</v>
      </c>
      <c r="AC80" s="10" t="s">
        <v>208</v>
      </c>
      <c r="AD80" s="12"/>
      <c r="AE80" s="8" t="s">
        <v>226</v>
      </c>
      <c r="AF80" s="8" t="s">
        <v>226</v>
      </c>
    </row>
    <row r="81" spans="1:32" ht="75" x14ac:dyDescent="0.25">
      <c r="A81" s="9" t="s">
        <v>101</v>
      </c>
      <c r="B81" s="3" t="s">
        <v>215</v>
      </c>
      <c r="C81" s="10" t="s">
        <v>26</v>
      </c>
      <c r="D81" s="10" t="s">
        <v>523</v>
      </c>
      <c r="E81" s="10" t="s">
        <v>111</v>
      </c>
      <c r="F81" s="10" t="s">
        <v>188</v>
      </c>
      <c r="G81" s="10" t="s">
        <v>294</v>
      </c>
      <c r="H81" s="10" t="s">
        <v>550</v>
      </c>
      <c r="I81" s="10" t="s">
        <v>551</v>
      </c>
      <c r="J81" s="10" t="s">
        <v>548</v>
      </c>
      <c r="K81" s="10">
        <v>48</v>
      </c>
      <c r="L81" s="10" t="s">
        <v>175</v>
      </c>
      <c r="M81" s="10">
        <v>25</v>
      </c>
      <c r="N81" s="10" t="s">
        <v>175</v>
      </c>
      <c r="O81" s="10">
        <v>1.23</v>
      </c>
      <c r="P81" s="2">
        <f>M81*O81/1000</f>
        <v>3.075E-2</v>
      </c>
      <c r="Q81" s="10" t="s">
        <v>221</v>
      </c>
      <c r="R81" s="10" t="s">
        <v>544</v>
      </c>
      <c r="S81" s="10" t="s">
        <v>552</v>
      </c>
      <c r="T81" s="10" t="s">
        <v>225</v>
      </c>
      <c r="U81" s="10" t="s">
        <v>225</v>
      </c>
      <c r="V81" s="10" t="s">
        <v>225</v>
      </c>
      <c r="W81" s="5">
        <v>5</v>
      </c>
      <c r="X81" s="10" t="s">
        <v>175</v>
      </c>
      <c r="Y81" s="10" t="s">
        <v>203</v>
      </c>
      <c r="Z81" s="10" t="s">
        <v>117</v>
      </c>
      <c r="AA81" s="10" t="s">
        <v>209</v>
      </c>
      <c r="AB81" s="10" t="s">
        <v>205</v>
      </c>
      <c r="AC81" s="10" t="s">
        <v>208</v>
      </c>
      <c r="AD81" s="18"/>
      <c r="AE81" s="10" t="s">
        <v>549</v>
      </c>
      <c r="AF81" s="8" t="s">
        <v>226</v>
      </c>
    </row>
    <row r="82" spans="1:32" ht="180" x14ac:dyDescent="0.25">
      <c r="A82" s="9" t="s">
        <v>616</v>
      </c>
      <c r="B82" s="3" t="s">
        <v>617</v>
      </c>
      <c r="C82" s="10" t="s">
        <v>303</v>
      </c>
      <c r="D82" s="8" t="s">
        <v>303</v>
      </c>
      <c r="E82" s="8" t="s">
        <v>618</v>
      </c>
      <c r="F82" s="10" t="s">
        <v>628</v>
      </c>
      <c r="G82" s="10" t="s">
        <v>619</v>
      </c>
      <c r="H82" s="10" t="s">
        <v>620</v>
      </c>
      <c r="I82" s="10" t="s">
        <v>303</v>
      </c>
      <c r="J82" s="10" t="s">
        <v>630</v>
      </c>
      <c r="K82" s="10">
        <v>11407</v>
      </c>
      <c r="L82" s="10" t="s">
        <v>621</v>
      </c>
      <c r="M82" s="10">
        <v>400</v>
      </c>
      <c r="N82" s="10" t="s">
        <v>175</v>
      </c>
      <c r="O82" s="10" t="s">
        <v>544</v>
      </c>
      <c r="P82" s="2">
        <f>M82/1000</f>
        <v>0.4</v>
      </c>
      <c r="Q82" s="10" t="s">
        <v>446</v>
      </c>
      <c r="R82" s="10" t="s">
        <v>544</v>
      </c>
      <c r="S82" s="10" t="s">
        <v>225</v>
      </c>
      <c r="T82" s="10" t="s">
        <v>225</v>
      </c>
      <c r="U82" s="10" t="s">
        <v>225</v>
      </c>
      <c r="V82" s="10" t="s">
        <v>225</v>
      </c>
      <c r="W82" s="5">
        <v>200</v>
      </c>
      <c r="X82" s="10" t="s">
        <v>175</v>
      </c>
      <c r="Y82" s="10" t="s">
        <v>622</v>
      </c>
      <c r="Z82" s="10" t="s">
        <v>303</v>
      </c>
      <c r="AA82" s="10" t="s">
        <v>623</v>
      </c>
      <c r="AB82" s="10" t="s">
        <v>624</v>
      </c>
      <c r="AC82" s="10" t="s">
        <v>625</v>
      </c>
      <c r="AD82" s="18"/>
      <c r="AE82" s="10" t="s">
        <v>626</v>
      </c>
      <c r="AF82" s="8" t="s">
        <v>252</v>
      </c>
    </row>
    <row r="83" spans="1:32" ht="225" x14ac:dyDescent="0.25">
      <c r="A83" s="9" t="s">
        <v>627</v>
      </c>
      <c r="B83" s="3" t="s">
        <v>617</v>
      </c>
      <c r="C83" s="10" t="s">
        <v>303</v>
      </c>
      <c r="D83" s="8" t="s">
        <v>303</v>
      </c>
      <c r="E83" s="8" t="s">
        <v>103</v>
      </c>
      <c r="F83" s="10" t="s">
        <v>628</v>
      </c>
      <c r="G83" s="10" t="s">
        <v>619</v>
      </c>
      <c r="H83" s="10" t="s">
        <v>629</v>
      </c>
      <c r="I83" s="10" t="s">
        <v>303</v>
      </c>
      <c r="J83" s="10" t="s">
        <v>632</v>
      </c>
      <c r="K83" s="10">
        <v>205000</v>
      </c>
      <c r="L83" s="10" t="s">
        <v>621</v>
      </c>
      <c r="M83" s="10">
        <v>4000</v>
      </c>
      <c r="N83" s="10" t="s">
        <v>175</v>
      </c>
      <c r="O83" s="10" t="s">
        <v>544</v>
      </c>
      <c r="P83" s="2">
        <f>M83/1000</f>
        <v>4</v>
      </c>
      <c r="Q83" s="10" t="s">
        <v>446</v>
      </c>
      <c r="R83" s="10" t="s">
        <v>544</v>
      </c>
      <c r="S83" s="10" t="s">
        <v>225</v>
      </c>
      <c r="T83" s="10" t="s">
        <v>225</v>
      </c>
      <c r="U83" s="10" t="s">
        <v>225</v>
      </c>
      <c r="V83" s="10" t="s">
        <v>225</v>
      </c>
      <c r="W83" s="5">
        <v>1000</v>
      </c>
      <c r="X83" s="10" t="s">
        <v>175</v>
      </c>
      <c r="Y83" s="10" t="s">
        <v>622</v>
      </c>
      <c r="Z83" s="10" t="s">
        <v>303</v>
      </c>
      <c r="AA83" s="10" t="s">
        <v>623</v>
      </c>
      <c r="AB83" s="10" t="s">
        <v>624</v>
      </c>
      <c r="AC83" s="10" t="s">
        <v>625</v>
      </c>
      <c r="AD83" s="18"/>
      <c r="AE83" s="10" t="s">
        <v>626</v>
      </c>
      <c r="AF83" s="8" t="s">
        <v>631</v>
      </c>
    </row>
  </sheetData>
  <autoFilter ref="A1:AF81" xr:uid="{00000000-0001-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FB5A-A71B-4363-A1CB-8A6C375C0EC4}">
  <dimension ref="A1:AH15"/>
  <sheetViews>
    <sheetView tabSelected="1" zoomScale="90" zoomScaleNormal="90" workbookViewId="0">
      <selection activeCell="C2" sqref="C2"/>
    </sheetView>
  </sheetViews>
  <sheetFormatPr defaultRowHeight="15" x14ac:dyDescent="0.25"/>
  <cols>
    <col min="1" max="1" width="25.7109375" customWidth="1"/>
    <col min="2" max="2" width="25.42578125" customWidth="1"/>
    <col min="3" max="3" width="26" customWidth="1"/>
    <col min="4" max="4" width="29.140625" customWidth="1"/>
    <col min="5" max="5" width="21.5703125" customWidth="1"/>
    <col min="6" max="6" width="26.140625" customWidth="1"/>
    <col min="7" max="7" width="23.5703125" customWidth="1"/>
    <col min="8" max="8" width="60.85546875" customWidth="1"/>
    <col min="9" max="9" width="55.5703125" customWidth="1"/>
    <col min="10" max="10" width="76.85546875" customWidth="1"/>
    <col min="11" max="11" width="27.85546875" customWidth="1"/>
    <col min="12" max="12" width="12" customWidth="1"/>
    <col min="13" max="13" width="18.7109375" customWidth="1"/>
    <col min="14" max="14" width="12" customWidth="1"/>
    <col min="15" max="15" width="14.28515625" customWidth="1"/>
    <col min="16" max="16" width="22.7109375" customWidth="1"/>
    <col min="17" max="17" width="13.28515625" customWidth="1"/>
    <col min="18" max="18" width="18.85546875" customWidth="1"/>
    <col min="19" max="19" width="93.42578125" customWidth="1"/>
    <col min="20" max="20" width="63.28515625" customWidth="1"/>
    <col min="21" max="21" width="60.28515625" customWidth="1"/>
    <col min="22" max="22" width="45.42578125" customWidth="1"/>
    <col min="23" max="23" width="20.42578125" customWidth="1"/>
    <col min="24" max="24" width="12" customWidth="1"/>
    <col min="25" max="25" width="24.7109375" customWidth="1"/>
    <col min="26" max="26" width="18.140625" customWidth="1"/>
    <col min="27" max="27" width="20.28515625" customWidth="1"/>
    <col min="28" max="28" width="33.140625" customWidth="1"/>
    <col min="29" max="29" width="25.140625" customWidth="1"/>
    <col min="30" max="30" width="23.140625" customWidth="1"/>
    <col min="31" max="31" width="84.28515625" customWidth="1"/>
    <col min="32" max="32" width="106.7109375" customWidth="1"/>
    <col min="33" max="33" width="27.140625" customWidth="1"/>
    <col min="34" max="34" width="32.5703125" customWidth="1"/>
  </cols>
  <sheetData>
    <row r="1" spans="1:34" ht="135" x14ac:dyDescent="0.25">
      <c r="A1" s="15" t="s">
        <v>177</v>
      </c>
      <c r="B1" s="15" t="s">
        <v>0</v>
      </c>
      <c r="C1" s="15" t="s">
        <v>1</v>
      </c>
      <c r="D1" s="15" t="s">
        <v>2</v>
      </c>
      <c r="E1" s="15" t="s">
        <v>3</v>
      </c>
      <c r="F1" s="15" t="s">
        <v>4</v>
      </c>
      <c r="G1" s="15" t="s">
        <v>5</v>
      </c>
      <c r="H1" s="16" t="s">
        <v>6</v>
      </c>
      <c r="I1" s="15" t="s">
        <v>238</v>
      </c>
      <c r="J1" s="16" t="s">
        <v>7</v>
      </c>
      <c r="K1" s="15" t="s">
        <v>595</v>
      </c>
      <c r="L1" s="15" t="s">
        <v>216</v>
      </c>
      <c r="M1" s="15" t="s">
        <v>8</v>
      </c>
      <c r="N1" s="15" t="s">
        <v>216</v>
      </c>
      <c r="O1" s="15" t="s">
        <v>220</v>
      </c>
      <c r="P1" s="16" t="s">
        <v>9</v>
      </c>
      <c r="Q1" s="1" t="s">
        <v>10</v>
      </c>
      <c r="R1" s="1" t="s">
        <v>11</v>
      </c>
      <c r="S1" s="1" t="s">
        <v>12</v>
      </c>
      <c r="T1" s="1" t="s">
        <v>13</v>
      </c>
      <c r="U1" s="1" t="s">
        <v>14</v>
      </c>
      <c r="V1" s="15" t="s">
        <v>15</v>
      </c>
      <c r="W1" s="15" t="s">
        <v>16</v>
      </c>
      <c r="X1" s="15" t="s">
        <v>216</v>
      </c>
      <c r="Y1" s="15" t="s">
        <v>17</v>
      </c>
      <c r="Z1" s="15" t="s">
        <v>18</v>
      </c>
      <c r="AA1" s="15" t="s">
        <v>19</v>
      </c>
      <c r="AB1" s="15" t="s">
        <v>20</v>
      </c>
      <c r="AC1" s="15" t="s">
        <v>21</v>
      </c>
      <c r="AD1" s="15" t="s">
        <v>23</v>
      </c>
      <c r="AE1" s="15" t="s">
        <v>613</v>
      </c>
      <c r="AF1" s="15" t="s">
        <v>606</v>
      </c>
      <c r="AG1" s="19" t="s">
        <v>633</v>
      </c>
      <c r="AH1" s="19" t="s">
        <v>634</v>
      </c>
    </row>
    <row r="2" spans="1:34" ht="409.5" x14ac:dyDescent="0.25">
      <c r="A2" s="7" t="s">
        <v>31</v>
      </c>
      <c r="B2" s="3" t="s">
        <v>215</v>
      </c>
      <c r="C2" s="4" t="s">
        <v>26</v>
      </c>
      <c r="D2" s="2" t="s">
        <v>522</v>
      </c>
      <c r="E2" s="2" t="s">
        <v>522</v>
      </c>
      <c r="F2" s="2" t="s">
        <v>594</v>
      </c>
      <c r="G2" s="2" t="s">
        <v>24</v>
      </c>
      <c r="H2" s="2" t="s">
        <v>307</v>
      </c>
      <c r="I2" s="2" t="s">
        <v>308</v>
      </c>
      <c r="J2" s="10" t="s">
        <v>304</v>
      </c>
      <c r="K2" s="2" t="s">
        <v>176</v>
      </c>
      <c r="L2" s="2" t="s">
        <v>175</v>
      </c>
      <c r="M2" s="2">
        <v>200</v>
      </c>
      <c r="N2" s="2" t="s">
        <v>175</v>
      </c>
      <c r="O2" s="2">
        <v>0.83</v>
      </c>
      <c r="P2" s="2">
        <f>M2*O2/1000</f>
        <v>0.16600000000000001</v>
      </c>
      <c r="Q2" s="3" t="s">
        <v>221</v>
      </c>
      <c r="R2" s="3" t="s">
        <v>306</v>
      </c>
      <c r="S2" s="3" t="s">
        <v>309</v>
      </c>
      <c r="T2" s="3" t="s">
        <v>310</v>
      </c>
      <c r="U2" s="3" t="s">
        <v>311</v>
      </c>
      <c r="V2" s="3" t="s">
        <v>312</v>
      </c>
      <c r="W2" s="10">
        <v>200</v>
      </c>
      <c r="X2" s="10" t="s">
        <v>175</v>
      </c>
      <c r="Y2" s="10" t="s">
        <v>33</v>
      </c>
      <c r="Z2" s="10" t="s">
        <v>32</v>
      </c>
      <c r="AA2" s="2" t="s">
        <v>554</v>
      </c>
      <c r="AB2" s="10" t="s">
        <v>598</v>
      </c>
      <c r="AC2" s="10" t="s">
        <v>34</v>
      </c>
      <c r="AD2" s="17"/>
      <c r="AE2" s="3" t="s">
        <v>277</v>
      </c>
      <c r="AF2" s="10" t="s">
        <v>305</v>
      </c>
      <c r="AG2" s="20" t="s">
        <v>635</v>
      </c>
      <c r="AH2" s="20" t="s">
        <v>636</v>
      </c>
    </row>
    <row r="3" spans="1:34" ht="105" x14ac:dyDescent="0.25">
      <c r="A3" s="9" t="s">
        <v>25</v>
      </c>
      <c r="B3" s="3" t="s">
        <v>215</v>
      </c>
      <c r="C3" s="10" t="s">
        <v>26</v>
      </c>
      <c r="D3" s="10" t="s">
        <v>27</v>
      </c>
      <c r="E3" s="10" t="s">
        <v>22</v>
      </c>
      <c r="F3" s="10" t="s">
        <v>28</v>
      </c>
      <c r="G3" s="10" t="s">
        <v>24</v>
      </c>
      <c r="H3" s="10" t="s">
        <v>269</v>
      </c>
      <c r="I3" s="10" t="s">
        <v>270</v>
      </c>
      <c r="J3" s="10" t="s">
        <v>267</v>
      </c>
      <c r="K3" s="10">
        <v>600</v>
      </c>
      <c r="L3" s="10" t="s">
        <v>118</v>
      </c>
      <c r="M3" s="10">
        <v>100</v>
      </c>
      <c r="N3" s="10" t="s">
        <v>118</v>
      </c>
      <c r="O3" s="10">
        <v>1.37</v>
      </c>
      <c r="P3" s="10">
        <f>0.1</f>
        <v>0.1</v>
      </c>
      <c r="Q3" s="10" t="s">
        <v>221</v>
      </c>
      <c r="R3" s="10" t="s">
        <v>222</v>
      </c>
      <c r="S3" s="10" t="s">
        <v>271</v>
      </c>
      <c r="T3" s="10" t="s">
        <v>225</v>
      </c>
      <c r="U3" s="10" t="s">
        <v>225</v>
      </c>
      <c r="V3" s="10" t="s">
        <v>225</v>
      </c>
      <c r="W3" s="10">
        <v>25</v>
      </c>
      <c r="X3" s="10" t="s">
        <v>118</v>
      </c>
      <c r="Y3" s="10" t="s">
        <v>189</v>
      </c>
      <c r="Z3" s="10" t="s">
        <v>29</v>
      </c>
      <c r="AA3" s="10" t="s">
        <v>30</v>
      </c>
      <c r="AB3" s="10" t="s">
        <v>555</v>
      </c>
      <c r="AC3" s="10" t="s">
        <v>559</v>
      </c>
      <c r="AD3" s="18"/>
      <c r="AE3" s="10" t="s">
        <v>268</v>
      </c>
      <c r="AF3" s="8" t="s">
        <v>226</v>
      </c>
      <c r="AG3" s="20" t="s">
        <v>635</v>
      </c>
      <c r="AH3" s="20" t="s">
        <v>636</v>
      </c>
    </row>
    <row r="4" spans="1:34" ht="409.5" x14ac:dyDescent="0.25">
      <c r="A4" s="9" t="s">
        <v>40</v>
      </c>
      <c r="B4" s="3" t="s">
        <v>215</v>
      </c>
      <c r="C4" s="10" t="s">
        <v>26</v>
      </c>
      <c r="D4" s="10" t="s">
        <v>128</v>
      </c>
      <c r="E4" s="10" t="s">
        <v>22</v>
      </c>
      <c r="F4" s="10" t="s">
        <v>28</v>
      </c>
      <c r="G4" s="10" t="s">
        <v>24</v>
      </c>
      <c r="H4" s="10" t="s">
        <v>280</v>
      </c>
      <c r="I4" s="10" t="s">
        <v>281</v>
      </c>
      <c r="J4" s="10" t="s">
        <v>278</v>
      </c>
      <c r="K4" s="10">
        <v>400</v>
      </c>
      <c r="L4" s="10" t="s">
        <v>118</v>
      </c>
      <c r="M4" s="10">
        <v>200</v>
      </c>
      <c r="N4" s="10" t="s">
        <v>118</v>
      </c>
      <c r="O4" s="10">
        <v>1.36</v>
      </c>
      <c r="P4" s="10">
        <v>0.2</v>
      </c>
      <c r="Q4" s="10" t="s">
        <v>221</v>
      </c>
      <c r="R4" s="10" t="s">
        <v>222</v>
      </c>
      <c r="S4" s="10" t="s">
        <v>282</v>
      </c>
      <c r="T4" s="10" t="s">
        <v>257</v>
      </c>
      <c r="U4" s="10" t="s">
        <v>227</v>
      </c>
      <c r="V4" s="10" t="s">
        <v>225</v>
      </c>
      <c r="W4" s="10">
        <v>25</v>
      </c>
      <c r="X4" s="10" t="s">
        <v>118</v>
      </c>
      <c r="Y4" s="10" t="s">
        <v>557</v>
      </c>
      <c r="Z4" s="10" t="s">
        <v>29</v>
      </c>
      <c r="AA4" s="10" t="s">
        <v>30</v>
      </c>
      <c r="AB4" s="10" t="s">
        <v>555</v>
      </c>
      <c r="AC4" s="10" t="s">
        <v>559</v>
      </c>
      <c r="AD4" s="18"/>
      <c r="AE4" s="10" t="s">
        <v>277</v>
      </c>
      <c r="AF4" s="10" t="s">
        <v>279</v>
      </c>
      <c r="AG4" s="20" t="s">
        <v>635</v>
      </c>
      <c r="AH4" s="20" t="s">
        <v>636</v>
      </c>
    </row>
    <row r="5" spans="1:34" ht="409.5" x14ac:dyDescent="0.25">
      <c r="A5" s="9" t="s">
        <v>42</v>
      </c>
      <c r="B5" s="3" t="s">
        <v>215</v>
      </c>
      <c r="C5" s="10" t="s">
        <v>26</v>
      </c>
      <c r="D5" s="10" t="s">
        <v>609</v>
      </c>
      <c r="E5" s="10" t="s">
        <v>22</v>
      </c>
      <c r="F5" s="10" t="s">
        <v>28</v>
      </c>
      <c r="G5" s="10" t="s">
        <v>24</v>
      </c>
      <c r="H5" s="10" t="s">
        <v>254</v>
      </c>
      <c r="I5" s="10" t="s">
        <v>255</v>
      </c>
      <c r="J5" s="10" t="s">
        <v>253</v>
      </c>
      <c r="K5" s="10">
        <v>14400</v>
      </c>
      <c r="L5" s="10" t="s">
        <v>118</v>
      </c>
      <c r="M5" s="10">
        <v>1200</v>
      </c>
      <c r="N5" s="10" t="s">
        <v>118</v>
      </c>
      <c r="O5" s="10">
        <v>1.42</v>
      </c>
      <c r="P5" s="10">
        <v>1.2</v>
      </c>
      <c r="Q5" s="10" t="s">
        <v>221</v>
      </c>
      <c r="R5" s="10" t="s">
        <v>222</v>
      </c>
      <c r="S5" s="10" t="s">
        <v>256</v>
      </c>
      <c r="T5" s="10" t="s">
        <v>257</v>
      </c>
      <c r="U5" s="10" t="s">
        <v>227</v>
      </c>
      <c r="V5" s="10" t="s">
        <v>225</v>
      </c>
      <c r="W5" s="10">
        <v>1200</v>
      </c>
      <c r="X5" s="10" t="s">
        <v>118</v>
      </c>
      <c r="Y5" s="10" t="s">
        <v>190</v>
      </c>
      <c r="Z5" s="10" t="s">
        <v>29</v>
      </c>
      <c r="AA5" s="10" t="s">
        <v>30</v>
      </c>
      <c r="AB5" s="10" t="s">
        <v>555</v>
      </c>
      <c r="AC5" s="10" t="s">
        <v>559</v>
      </c>
      <c r="AD5" s="18"/>
      <c r="AE5" s="10" t="s">
        <v>251</v>
      </c>
      <c r="AF5" s="10" t="s">
        <v>252</v>
      </c>
      <c r="AG5" s="20" t="s">
        <v>635</v>
      </c>
      <c r="AH5" s="20" t="s">
        <v>636</v>
      </c>
    </row>
    <row r="6" spans="1:34" ht="409.5" x14ac:dyDescent="0.25">
      <c r="A6" s="9" t="s">
        <v>516</v>
      </c>
      <c r="B6" s="3" t="s">
        <v>215</v>
      </c>
      <c r="C6" s="10" t="s">
        <v>26</v>
      </c>
      <c r="D6" s="10" t="s">
        <v>610</v>
      </c>
      <c r="E6" s="10" t="s">
        <v>22</v>
      </c>
      <c r="F6" s="10" t="s">
        <v>28</v>
      </c>
      <c r="G6" s="10" t="s">
        <v>24</v>
      </c>
      <c r="H6" s="10" t="s">
        <v>260</v>
      </c>
      <c r="I6" s="10" t="s">
        <v>261</v>
      </c>
      <c r="J6" s="10" t="s">
        <v>258</v>
      </c>
      <c r="K6" s="10">
        <v>3100</v>
      </c>
      <c r="L6" s="10" t="s">
        <v>118</v>
      </c>
      <c r="M6" s="10">
        <v>200</v>
      </c>
      <c r="N6" s="10" t="s">
        <v>118</v>
      </c>
      <c r="O6" s="13">
        <v>1.3</v>
      </c>
      <c r="P6" s="10">
        <v>0.2</v>
      </c>
      <c r="Q6" s="10" t="s">
        <v>221</v>
      </c>
      <c r="R6" s="10" t="s">
        <v>222</v>
      </c>
      <c r="S6" s="10" t="s">
        <v>262</v>
      </c>
      <c r="T6" s="10" t="s">
        <v>225</v>
      </c>
      <c r="U6" s="10" t="s">
        <v>227</v>
      </c>
      <c r="V6" s="10" t="s">
        <v>225</v>
      </c>
      <c r="W6" s="10">
        <v>25</v>
      </c>
      <c r="X6" s="10" t="s">
        <v>118</v>
      </c>
      <c r="Y6" s="10" t="s">
        <v>557</v>
      </c>
      <c r="Z6" s="10" t="s">
        <v>29</v>
      </c>
      <c r="AA6" s="10" t="s">
        <v>30</v>
      </c>
      <c r="AB6" s="10" t="s">
        <v>555</v>
      </c>
      <c r="AC6" s="10" t="s">
        <v>559</v>
      </c>
      <c r="AD6" s="18"/>
      <c r="AE6" s="10" t="s">
        <v>259</v>
      </c>
      <c r="AF6" s="8" t="s">
        <v>226</v>
      </c>
      <c r="AG6" s="20" t="s">
        <v>635</v>
      </c>
      <c r="AH6" s="20" t="s">
        <v>636</v>
      </c>
    </row>
    <row r="7" spans="1:34" ht="180" x14ac:dyDescent="0.25">
      <c r="A7" s="9" t="s">
        <v>51</v>
      </c>
      <c r="B7" s="3" t="s">
        <v>215</v>
      </c>
      <c r="C7" s="10" t="s">
        <v>26</v>
      </c>
      <c r="D7" s="10" t="s">
        <v>612</v>
      </c>
      <c r="E7" s="10" t="s">
        <v>22</v>
      </c>
      <c r="F7" s="10" t="s">
        <v>28</v>
      </c>
      <c r="G7" s="10" t="s">
        <v>24</v>
      </c>
      <c r="H7" s="10" t="s">
        <v>264</v>
      </c>
      <c r="I7" s="10" t="s">
        <v>265</v>
      </c>
      <c r="J7" s="10" t="s">
        <v>263</v>
      </c>
      <c r="K7" s="10">
        <f>4*25</f>
        <v>100</v>
      </c>
      <c r="L7" s="10" t="s">
        <v>118</v>
      </c>
      <c r="M7" s="10">
        <v>100</v>
      </c>
      <c r="N7" s="10" t="s">
        <v>118</v>
      </c>
      <c r="O7" s="10">
        <v>1.42</v>
      </c>
      <c r="P7" s="10">
        <v>0.1</v>
      </c>
      <c r="Q7" s="10" t="s">
        <v>221</v>
      </c>
      <c r="R7" s="10" t="s">
        <v>222</v>
      </c>
      <c r="S7" s="10" t="s">
        <v>266</v>
      </c>
      <c r="T7" s="10" t="s">
        <v>225</v>
      </c>
      <c r="U7" s="10" t="s">
        <v>227</v>
      </c>
      <c r="V7" s="10" t="s">
        <v>225</v>
      </c>
      <c r="W7" s="10">
        <v>25</v>
      </c>
      <c r="X7" s="10" t="s">
        <v>118</v>
      </c>
      <c r="Y7" s="10" t="s">
        <v>191</v>
      </c>
      <c r="Z7" s="10" t="s">
        <v>29</v>
      </c>
      <c r="AA7" s="10" t="s">
        <v>30</v>
      </c>
      <c r="AB7" s="10" t="s">
        <v>555</v>
      </c>
      <c r="AC7" s="10" t="s">
        <v>559</v>
      </c>
      <c r="AD7" s="18"/>
      <c r="AE7" s="10" t="s">
        <v>251</v>
      </c>
      <c r="AF7" s="10" t="s">
        <v>252</v>
      </c>
      <c r="AG7" s="20" t="s">
        <v>635</v>
      </c>
      <c r="AH7" s="20" t="s">
        <v>636</v>
      </c>
    </row>
    <row r="8" spans="1:34" ht="210" x14ac:dyDescent="0.25">
      <c r="A8" s="9" t="s">
        <v>45</v>
      </c>
      <c r="B8" s="3" t="s">
        <v>215</v>
      </c>
      <c r="C8" s="10" t="s">
        <v>26</v>
      </c>
      <c r="D8" s="10" t="s">
        <v>597</v>
      </c>
      <c r="E8" s="10" t="s">
        <v>22</v>
      </c>
      <c r="F8" s="10" t="s">
        <v>28</v>
      </c>
      <c r="G8" s="10" t="s">
        <v>24</v>
      </c>
      <c r="H8" s="10" t="s">
        <v>574</v>
      </c>
      <c r="I8" s="10" t="s">
        <v>575</v>
      </c>
      <c r="J8" s="10" t="s">
        <v>500</v>
      </c>
      <c r="K8" s="10">
        <f>1200*4+25*6</f>
        <v>4950</v>
      </c>
      <c r="L8" s="10" t="s">
        <v>118</v>
      </c>
      <c r="M8" s="10">
        <v>1725</v>
      </c>
      <c r="N8" s="10" t="s">
        <v>118</v>
      </c>
      <c r="O8" s="10" t="s">
        <v>544</v>
      </c>
      <c r="P8" s="10">
        <v>1.7250000000000001</v>
      </c>
      <c r="Q8" s="10" t="s">
        <v>576</v>
      </c>
      <c r="R8" s="10" t="s">
        <v>222</v>
      </c>
      <c r="S8" s="10" t="s">
        <v>577</v>
      </c>
      <c r="T8" s="10" t="s">
        <v>225</v>
      </c>
      <c r="U8" s="10" t="s">
        <v>227</v>
      </c>
      <c r="V8" s="10" t="s">
        <v>225</v>
      </c>
      <c r="W8" s="10" t="s">
        <v>121</v>
      </c>
      <c r="X8" s="10" t="s">
        <v>118</v>
      </c>
      <c r="Y8" s="10" t="s">
        <v>192</v>
      </c>
      <c r="Z8" s="10" t="s">
        <v>29</v>
      </c>
      <c r="AA8" s="10" t="s">
        <v>30</v>
      </c>
      <c r="AB8" s="10" t="s">
        <v>555</v>
      </c>
      <c r="AC8" s="10" t="s">
        <v>559</v>
      </c>
      <c r="AD8" s="18"/>
      <c r="AE8" s="10" t="s">
        <v>501</v>
      </c>
      <c r="AF8" s="8" t="s">
        <v>226</v>
      </c>
      <c r="AG8" s="20" t="s">
        <v>635</v>
      </c>
      <c r="AH8" s="20" t="s">
        <v>636</v>
      </c>
    </row>
    <row r="9" spans="1:34" ht="225" x14ac:dyDescent="0.25">
      <c r="A9" s="9" t="s">
        <v>46</v>
      </c>
      <c r="B9" s="3" t="s">
        <v>215</v>
      </c>
      <c r="C9" s="10" t="s">
        <v>174</v>
      </c>
      <c r="D9" s="5" t="s">
        <v>129</v>
      </c>
      <c r="E9" s="10" t="s">
        <v>22</v>
      </c>
      <c r="F9" s="10" t="s">
        <v>28</v>
      </c>
      <c r="G9" s="10" t="s">
        <v>24</v>
      </c>
      <c r="H9" s="10" t="s">
        <v>578</v>
      </c>
      <c r="I9" s="10" t="s">
        <v>299</v>
      </c>
      <c r="J9" s="10" t="s">
        <v>297</v>
      </c>
      <c r="K9" s="10">
        <v>23750</v>
      </c>
      <c r="L9" s="10" t="s">
        <v>118</v>
      </c>
      <c r="M9" s="10">
        <v>2500</v>
      </c>
      <c r="N9" s="10" t="s">
        <v>118</v>
      </c>
      <c r="O9" s="10">
        <v>1.35</v>
      </c>
      <c r="P9" s="10">
        <v>2.5</v>
      </c>
      <c r="Q9" s="10" t="s">
        <v>221</v>
      </c>
      <c r="R9" s="10" t="s">
        <v>289</v>
      </c>
      <c r="S9" s="10" t="s">
        <v>300</v>
      </c>
      <c r="T9" s="10" t="s">
        <v>225</v>
      </c>
      <c r="U9" s="10" t="s">
        <v>301</v>
      </c>
      <c r="V9" s="10" t="s">
        <v>225</v>
      </c>
      <c r="W9" s="10">
        <v>1250</v>
      </c>
      <c r="X9" s="10" t="s">
        <v>118</v>
      </c>
      <c r="Y9" s="10" t="s">
        <v>190</v>
      </c>
      <c r="Z9" s="10" t="s">
        <v>29</v>
      </c>
      <c r="AA9" s="10" t="s">
        <v>30</v>
      </c>
      <c r="AB9" s="10" t="s">
        <v>555</v>
      </c>
      <c r="AC9" s="10" t="s">
        <v>559</v>
      </c>
      <c r="AD9" s="18"/>
      <c r="AE9" s="8" t="s">
        <v>226</v>
      </c>
      <c r="AF9" s="10" t="s">
        <v>298</v>
      </c>
      <c r="AG9" s="20" t="s">
        <v>635</v>
      </c>
      <c r="AH9" s="20" t="s">
        <v>636</v>
      </c>
    </row>
    <row r="10" spans="1:34" ht="180" x14ac:dyDescent="0.25">
      <c r="A10" s="9" t="s">
        <v>52</v>
      </c>
      <c r="B10" s="3" t="s">
        <v>215</v>
      </c>
      <c r="C10" s="10" t="s">
        <v>26</v>
      </c>
      <c r="D10" s="10" t="s">
        <v>135</v>
      </c>
      <c r="E10" s="10" t="s">
        <v>102</v>
      </c>
      <c r="F10" s="10" t="s">
        <v>28</v>
      </c>
      <c r="G10" s="10" t="s">
        <v>24</v>
      </c>
      <c r="H10" s="10" t="s">
        <v>314</v>
      </c>
      <c r="I10" s="10" t="s">
        <v>315</v>
      </c>
      <c r="J10" s="10" t="s">
        <v>313</v>
      </c>
      <c r="K10" s="10">
        <v>100</v>
      </c>
      <c r="L10" s="10" t="s">
        <v>118</v>
      </c>
      <c r="M10" s="10">
        <v>100</v>
      </c>
      <c r="N10" s="10" t="s">
        <v>118</v>
      </c>
      <c r="O10" s="10">
        <v>1.1599999999999999</v>
      </c>
      <c r="P10" s="10">
        <v>0.1</v>
      </c>
      <c r="Q10" s="10" t="s">
        <v>221</v>
      </c>
      <c r="R10" s="10" t="s">
        <v>222</v>
      </c>
      <c r="S10" s="8" t="s">
        <v>316</v>
      </c>
      <c r="T10" s="10" t="s">
        <v>225</v>
      </c>
      <c r="U10" s="10" t="s">
        <v>225</v>
      </c>
      <c r="V10" s="10" t="s">
        <v>225</v>
      </c>
      <c r="W10" s="5">
        <v>25</v>
      </c>
      <c r="X10" s="10" t="s">
        <v>118</v>
      </c>
      <c r="Y10" s="10" t="s">
        <v>196</v>
      </c>
      <c r="Z10" s="10" t="s">
        <v>112</v>
      </c>
      <c r="AA10" s="10" t="s">
        <v>30</v>
      </c>
      <c r="AB10" s="10" t="s">
        <v>561</v>
      </c>
      <c r="AC10" s="10" t="s">
        <v>559</v>
      </c>
      <c r="AD10" s="18"/>
      <c r="AE10" s="10" t="s">
        <v>259</v>
      </c>
      <c r="AF10" s="8" t="s">
        <v>226</v>
      </c>
      <c r="AG10" s="20" t="s">
        <v>635</v>
      </c>
      <c r="AH10" s="20" t="s">
        <v>636</v>
      </c>
    </row>
    <row r="11" spans="1:34" ht="210" x14ac:dyDescent="0.25">
      <c r="A11" s="9" t="s">
        <v>78</v>
      </c>
      <c r="B11" s="3" t="s">
        <v>215</v>
      </c>
      <c r="C11" s="10" t="s">
        <v>174</v>
      </c>
      <c r="D11" s="5" t="s">
        <v>154</v>
      </c>
      <c r="E11" s="10" t="s">
        <v>106</v>
      </c>
      <c r="F11" s="10" t="s">
        <v>181</v>
      </c>
      <c r="G11" s="10" t="s">
        <v>24</v>
      </c>
      <c r="H11" s="10" t="s">
        <v>409</v>
      </c>
      <c r="I11" s="10" t="s">
        <v>408</v>
      </c>
      <c r="J11" s="10" t="s">
        <v>407</v>
      </c>
      <c r="K11" s="10">
        <v>480</v>
      </c>
      <c r="L11" s="10" t="s">
        <v>118</v>
      </c>
      <c r="M11" s="10">
        <v>120</v>
      </c>
      <c r="N11" s="10" t="s">
        <v>118</v>
      </c>
      <c r="O11" s="10">
        <v>1.24</v>
      </c>
      <c r="P11" s="10">
        <v>0.12</v>
      </c>
      <c r="Q11" s="10" t="s">
        <v>221</v>
      </c>
      <c r="R11" s="10" t="s">
        <v>361</v>
      </c>
      <c r="S11" s="10" t="s">
        <v>225</v>
      </c>
      <c r="T11" s="10" t="s">
        <v>225</v>
      </c>
      <c r="U11" s="10" t="s">
        <v>225</v>
      </c>
      <c r="V11" s="10" t="s">
        <v>225</v>
      </c>
      <c r="W11" s="5">
        <v>20</v>
      </c>
      <c r="X11" s="10" t="s">
        <v>118</v>
      </c>
      <c r="Y11" s="10" t="s">
        <v>199</v>
      </c>
      <c r="Z11" s="10" t="s">
        <v>115</v>
      </c>
      <c r="AA11" s="10" t="s">
        <v>30</v>
      </c>
      <c r="AB11" s="8" t="s">
        <v>614</v>
      </c>
      <c r="AC11" s="10" t="s">
        <v>603</v>
      </c>
      <c r="AD11" s="18"/>
      <c r="AE11" s="8" t="s">
        <v>226</v>
      </c>
      <c r="AF11" s="10" t="s">
        <v>305</v>
      </c>
      <c r="AG11" s="20" t="s">
        <v>635</v>
      </c>
      <c r="AH11" s="20" t="s">
        <v>636</v>
      </c>
    </row>
    <row r="12" spans="1:34" ht="90" x14ac:dyDescent="0.25">
      <c r="A12" s="9" t="s">
        <v>499</v>
      </c>
      <c r="B12" s="3" t="s">
        <v>215</v>
      </c>
      <c r="C12" s="10" t="s">
        <v>26</v>
      </c>
      <c r="D12" s="10" t="s">
        <v>523</v>
      </c>
      <c r="E12" s="10" t="s">
        <v>111</v>
      </c>
      <c r="F12" s="10" t="s">
        <v>188</v>
      </c>
      <c r="G12" s="10" t="s">
        <v>294</v>
      </c>
      <c r="H12" s="10" t="s">
        <v>502</v>
      </c>
      <c r="I12" s="10" t="s">
        <v>503</v>
      </c>
      <c r="J12" s="10" t="s">
        <v>500</v>
      </c>
      <c r="K12" s="10">
        <f>50*12</f>
        <v>600</v>
      </c>
      <c r="L12" s="10" t="s">
        <v>175</v>
      </c>
      <c r="M12" s="10">
        <v>60</v>
      </c>
      <c r="N12" s="10" t="s">
        <v>175</v>
      </c>
      <c r="O12" s="10">
        <v>1.03</v>
      </c>
      <c r="P12" s="2">
        <f t="shared" ref="P12" si="0">M12*O12/1000</f>
        <v>6.1800000000000008E-2</v>
      </c>
      <c r="Q12" s="10" t="s">
        <v>221</v>
      </c>
      <c r="R12" s="10" t="s">
        <v>222</v>
      </c>
      <c r="S12" s="10" t="s">
        <v>504</v>
      </c>
      <c r="T12" s="10" t="s">
        <v>505</v>
      </c>
      <c r="U12" s="10" t="s">
        <v>506</v>
      </c>
      <c r="V12" s="8" t="s">
        <v>507</v>
      </c>
      <c r="W12" s="5">
        <v>5</v>
      </c>
      <c r="X12" s="10" t="s">
        <v>175</v>
      </c>
      <c r="Y12" s="10" t="s">
        <v>203</v>
      </c>
      <c r="Z12" s="10" t="s">
        <v>117</v>
      </c>
      <c r="AA12" s="10" t="s">
        <v>209</v>
      </c>
      <c r="AB12" s="10" t="s">
        <v>205</v>
      </c>
      <c r="AC12" s="10" t="s">
        <v>208</v>
      </c>
      <c r="AD12" s="18"/>
      <c r="AE12" s="10" t="s">
        <v>501</v>
      </c>
      <c r="AF12" s="8" t="s">
        <v>226</v>
      </c>
      <c r="AG12" s="20" t="s">
        <v>635</v>
      </c>
      <c r="AH12" s="20" t="s">
        <v>636</v>
      </c>
    </row>
    <row r="13" spans="1:34" ht="75" x14ac:dyDescent="0.25">
      <c r="A13" s="9" t="s">
        <v>101</v>
      </c>
      <c r="B13" s="3" t="s">
        <v>215</v>
      </c>
      <c r="C13" s="10" t="s">
        <v>26</v>
      </c>
      <c r="D13" s="10" t="s">
        <v>523</v>
      </c>
      <c r="E13" s="10" t="s">
        <v>111</v>
      </c>
      <c r="F13" s="10" t="s">
        <v>188</v>
      </c>
      <c r="G13" s="10" t="s">
        <v>294</v>
      </c>
      <c r="H13" s="10" t="s">
        <v>550</v>
      </c>
      <c r="I13" s="10" t="s">
        <v>551</v>
      </c>
      <c r="J13" s="10" t="s">
        <v>548</v>
      </c>
      <c r="K13" s="10">
        <v>48</v>
      </c>
      <c r="L13" s="10" t="s">
        <v>175</v>
      </c>
      <c r="M13" s="10">
        <v>25</v>
      </c>
      <c r="N13" s="10" t="s">
        <v>175</v>
      </c>
      <c r="O13" s="10">
        <v>1.23</v>
      </c>
      <c r="P13" s="2">
        <f>M13*O13/1000</f>
        <v>3.075E-2</v>
      </c>
      <c r="Q13" s="10" t="s">
        <v>221</v>
      </c>
      <c r="R13" s="10" t="s">
        <v>544</v>
      </c>
      <c r="S13" s="10" t="s">
        <v>552</v>
      </c>
      <c r="T13" s="10" t="s">
        <v>225</v>
      </c>
      <c r="U13" s="10" t="s">
        <v>225</v>
      </c>
      <c r="V13" s="10" t="s">
        <v>225</v>
      </c>
      <c r="W13" s="5">
        <v>5</v>
      </c>
      <c r="X13" s="10" t="s">
        <v>175</v>
      </c>
      <c r="Y13" s="10" t="s">
        <v>203</v>
      </c>
      <c r="Z13" s="10" t="s">
        <v>117</v>
      </c>
      <c r="AA13" s="10" t="s">
        <v>209</v>
      </c>
      <c r="AB13" s="10" t="s">
        <v>205</v>
      </c>
      <c r="AC13" s="10" t="s">
        <v>208</v>
      </c>
      <c r="AD13" s="18"/>
      <c r="AE13" s="10" t="s">
        <v>549</v>
      </c>
      <c r="AF13" s="8" t="s">
        <v>226</v>
      </c>
      <c r="AG13" s="20" t="s">
        <v>635</v>
      </c>
      <c r="AH13" s="20" t="s">
        <v>636</v>
      </c>
    </row>
    <row r="14" spans="1:34" s="11" customFormat="1" ht="180" x14ac:dyDescent="0.25">
      <c r="A14" s="9" t="s">
        <v>616</v>
      </c>
      <c r="B14" s="3" t="s">
        <v>617</v>
      </c>
      <c r="C14" s="10" t="s">
        <v>303</v>
      </c>
      <c r="D14" s="8" t="s">
        <v>303</v>
      </c>
      <c r="E14" s="8" t="s">
        <v>618</v>
      </c>
      <c r="F14" s="10" t="s">
        <v>628</v>
      </c>
      <c r="G14" s="10" t="s">
        <v>619</v>
      </c>
      <c r="H14" s="10" t="s">
        <v>620</v>
      </c>
      <c r="I14" s="10" t="s">
        <v>303</v>
      </c>
      <c r="J14" s="10" t="s">
        <v>630</v>
      </c>
      <c r="K14" s="10">
        <v>11407</v>
      </c>
      <c r="L14" s="10" t="s">
        <v>621</v>
      </c>
      <c r="M14" s="10">
        <v>400</v>
      </c>
      <c r="N14" s="10" t="s">
        <v>175</v>
      </c>
      <c r="O14" s="10" t="s">
        <v>544</v>
      </c>
      <c r="P14" s="2">
        <f>M14/1000</f>
        <v>0.4</v>
      </c>
      <c r="Q14" s="10" t="s">
        <v>446</v>
      </c>
      <c r="R14" s="10" t="s">
        <v>544</v>
      </c>
      <c r="S14" s="10" t="s">
        <v>225</v>
      </c>
      <c r="T14" s="10" t="s">
        <v>225</v>
      </c>
      <c r="U14" s="10" t="s">
        <v>225</v>
      </c>
      <c r="V14" s="10" t="s">
        <v>225</v>
      </c>
      <c r="W14" s="5">
        <v>200</v>
      </c>
      <c r="X14" s="10" t="s">
        <v>175</v>
      </c>
      <c r="Y14" s="10" t="s">
        <v>622</v>
      </c>
      <c r="Z14" s="10" t="s">
        <v>303</v>
      </c>
      <c r="AA14" s="10" t="s">
        <v>623</v>
      </c>
      <c r="AB14" s="10" t="s">
        <v>624</v>
      </c>
      <c r="AC14" s="10" t="s">
        <v>625</v>
      </c>
      <c r="AD14" s="18"/>
      <c r="AE14" s="10" t="s">
        <v>626</v>
      </c>
      <c r="AF14" s="8" t="s">
        <v>252</v>
      </c>
      <c r="AG14" s="20" t="s">
        <v>635</v>
      </c>
      <c r="AH14" s="20" t="s">
        <v>636</v>
      </c>
    </row>
    <row r="15" spans="1:34" s="11" customFormat="1" ht="225" x14ac:dyDescent="0.25">
      <c r="A15" s="9" t="s">
        <v>627</v>
      </c>
      <c r="B15" s="3" t="s">
        <v>617</v>
      </c>
      <c r="C15" s="10" t="s">
        <v>303</v>
      </c>
      <c r="D15" s="8" t="s">
        <v>303</v>
      </c>
      <c r="E15" s="8" t="s">
        <v>103</v>
      </c>
      <c r="F15" s="10" t="s">
        <v>628</v>
      </c>
      <c r="G15" s="10" t="s">
        <v>619</v>
      </c>
      <c r="H15" s="10" t="s">
        <v>629</v>
      </c>
      <c r="I15" s="10" t="s">
        <v>303</v>
      </c>
      <c r="J15" s="10" t="s">
        <v>632</v>
      </c>
      <c r="K15" s="10">
        <v>205000</v>
      </c>
      <c r="L15" s="10" t="s">
        <v>621</v>
      </c>
      <c r="M15" s="10">
        <v>4000</v>
      </c>
      <c r="N15" s="10" t="s">
        <v>175</v>
      </c>
      <c r="O15" s="10" t="s">
        <v>544</v>
      </c>
      <c r="P15" s="2">
        <f>M15/1000</f>
        <v>4</v>
      </c>
      <c r="Q15" s="10" t="s">
        <v>446</v>
      </c>
      <c r="R15" s="10" t="s">
        <v>544</v>
      </c>
      <c r="S15" s="10" t="s">
        <v>225</v>
      </c>
      <c r="T15" s="10" t="s">
        <v>225</v>
      </c>
      <c r="U15" s="10" t="s">
        <v>225</v>
      </c>
      <c r="V15" s="10" t="s">
        <v>225</v>
      </c>
      <c r="W15" s="5">
        <v>1000</v>
      </c>
      <c r="X15" s="10" t="s">
        <v>175</v>
      </c>
      <c r="Y15" s="10" t="s">
        <v>622</v>
      </c>
      <c r="Z15" s="10" t="s">
        <v>303</v>
      </c>
      <c r="AA15" s="10" t="s">
        <v>623</v>
      </c>
      <c r="AB15" s="10" t="s">
        <v>624</v>
      </c>
      <c r="AC15" s="10" t="s">
        <v>625</v>
      </c>
      <c r="AD15" s="18"/>
      <c r="AE15" s="10" t="s">
        <v>626</v>
      </c>
      <c r="AF15" s="8" t="s">
        <v>631</v>
      </c>
      <c r="AG15" s="20" t="s">
        <v>635</v>
      </c>
      <c r="AH15" s="20" t="s">
        <v>636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Inventário Químicos</vt:lpstr>
      <vt:lpstr>Inventário Relevantes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Mata</dc:creator>
  <cp:lastModifiedBy>mfg Consultadoria</cp:lastModifiedBy>
  <dcterms:created xsi:type="dcterms:W3CDTF">2015-06-05T18:19:34Z</dcterms:created>
  <dcterms:modified xsi:type="dcterms:W3CDTF">2022-10-25T10:33:26Z</dcterms:modified>
</cp:coreProperties>
</file>