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06/relationships/ui/userCustomization" Target="userCustomization/customUI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EsteLivro"/>
  <mc:AlternateContent xmlns:mc="http://schemas.openxmlformats.org/markup-compatibility/2006">
    <mc:Choice Requires="x15">
      <x15ac:absPath xmlns:x15ac="http://schemas.microsoft.com/office/spreadsheetml/2010/11/ac" url="https://siacsp-my.sharepoint.com/personal/rita_noronha_sia_pt/Documents/Ambiente de Trabalho/PEU_Navarra_VF/APA - SILiAmb/Ongoing/Anexos/PAG - Questão 1/"/>
    </mc:Choice>
  </mc:AlternateContent>
  <xr:revisionPtr revIDLastSave="0" documentId="13_ncr:1_{B6FA4457-AFDE-4B37-A222-CC182B264F4F}" xr6:coauthVersionLast="47" xr6:coauthVersionMax="47" xr10:uidLastSave="{00000000-0000-0000-0000-000000000000}"/>
  <workbookProtection workbookAlgorithmName="SHA-512" workbookHashValue="XUC4T1pgCxcURYmcyhhODoTQepvaHjtwXKfMsTXSUp3kqzsmi4jW761YaUYCUsYkewLw8cS02X2IG/R/9ydosQ==" workbookSaltValue="okHxHubVtiZP0QbyUopfRw==" workbookSpinCount="100000" lockStructure="1"/>
  <bookViews>
    <workbookView xWindow="28680" yWindow="-120" windowWidth="29040" windowHeight="15720" tabRatio="722" xr2:uid="{00000000-000D-0000-FFFF-FFFF00000000}"/>
  </bookViews>
  <sheets>
    <sheet name="I. e II. Formulário - dados" sheetId="5" r:id="rId1"/>
    <sheet name="III. Inventário" sheetId="1" r:id="rId2"/>
    <sheet name="Instruções de preenchimento" sheetId="6" r:id="rId3"/>
    <sheet name="Backoffice" sheetId="2" state="hidden" r:id="rId4"/>
  </sheets>
  <definedNames>
    <definedName name="_xlnm.Print_Area" localSheetId="0">'I. e II. Formulário - dados'!$A$1:$I$98</definedName>
    <definedName name="_xlnm.Print_Area" localSheetId="1">'III. Inventário'!$A$1:$Y$26</definedName>
    <definedName name="_xlnm.Print_Area" localSheetId="2">'Instruções de preenchimento'!$A$1:$H$20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4" i="1" l="1"/>
  <c r="T224" i="1" s="1"/>
  <c r="L225" i="1"/>
  <c r="T225" i="1" s="1"/>
  <c r="L226" i="1"/>
  <c r="T226" i="1" s="1"/>
  <c r="L227" i="1"/>
  <c r="T227" i="1" s="1"/>
  <c r="L228" i="1"/>
  <c r="T228" i="1" s="1"/>
  <c r="M224" i="1"/>
  <c r="M225" i="1"/>
  <c r="M226" i="1"/>
  <c r="M227" i="1"/>
  <c r="M228" i="1"/>
  <c r="N224" i="1"/>
  <c r="N225" i="1"/>
  <c r="N226" i="1"/>
  <c r="V226" i="1" s="1"/>
  <c r="N227" i="1"/>
  <c r="V227" i="1" s="1"/>
  <c r="N228" i="1"/>
  <c r="O224" i="1"/>
  <c r="O225" i="1"/>
  <c r="O226" i="1"/>
  <c r="O227" i="1"/>
  <c r="O228" i="1"/>
  <c r="P224" i="1"/>
  <c r="P225" i="1"/>
  <c r="P226" i="1"/>
  <c r="P227" i="1"/>
  <c r="P228" i="1"/>
  <c r="W228" i="1" s="1"/>
  <c r="Q224" i="1"/>
  <c r="X224" i="1" s="1"/>
  <c r="Q225" i="1"/>
  <c r="X225" i="1" s="1"/>
  <c r="Q226" i="1"/>
  <c r="Q227" i="1"/>
  <c r="X227" i="1" s="1"/>
  <c r="Q228" i="1"/>
  <c r="R224" i="1"/>
  <c r="R225" i="1"/>
  <c r="R226" i="1"/>
  <c r="R227" i="1"/>
  <c r="Y227" i="1" s="1"/>
  <c r="R228" i="1"/>
  <c r="Y228" i="1" s="1"/>
  <c r="S224" i="1"/>
  <c r="AA224" i="1" s="1"/>
  <c r="S225" i="1"/>
  <c r="S226" i="1"/>
  <c r="S227" i="1"/>
  <c r="S228" i="1"/>
  <c r="U224" i="1"/>
  <c r="U225" i="1"/>
  <c r="U226" i="1"/>
  <c r="U227" i="1"/>
  <c r="U228" i="1"/>
  <c r="V224" i="1"/>
  <c r="V228" i="1"/>
  <c r="W224" i="1"/>
  <c r="W225" i="1"/>
  <c r="W226" i="1"/>
  <c r="X228" i="1"/>
  <c r="Y224" i="1"/>
  <c r="Y226" i="1"/>
  <c r="L207" i="1"/>
  <c r="L208" i="1"/>
  <c r="T208" i="1" s="1"/>
  <c r="L209" i="1"/>
  <c r="T209" i="1" s="1"/>
  <c r="L210" i="1"/>
  <c r="T210" i="1" s="1"/>
  <c r="L211" i="1"/>
  <c r="T211" i="1" s="1"/>
  <c r="L212" i="1"/>
  <c r="L213" i="1"/>
  <c r="T213" i="1" s="1"/>
  <c r="L214" i="1"/>
  <c r="L215" i="1"/>
  <c r="L216" i="1"/>
  <c r="L217" i="1"/>
  <c r="L218" i="1"/>
  <c r="L219" i="1"/>
  <c r="T219" i="1" s="1"/>
  <c r="L220" i="1"/>
  <c r="L221" i="1"/>
  <c r="L222" i="1"/>
  <c r="Z222" i="1" s="1"/>
  <c r="L223" i="1"/>
  <c r="T223" i="1" s="1"/>
  <c r="M207" i="1"/>
  <c r="U207" i="1" s="1"/>
  <c r="M208" i="1"/>
  <c r="M209" i="1"/>
  <c r="M210" i="1"/>
  <c r="M211" i="1"/>
  <c r="M212" i="1"/>
  <c r="M213" i="1"/>
  <c r="U213" i="1" s="1"/>
  <c r="M214" i="1"/>
  <c r="U214" i="1" s="1"/>
  <c r="M215" i="1"/>
  <c r="U215" i="1" s="1"/>
  <c r="M216" i="1"/>
  <c r="U216" i="1" s="1"/>
  <c r="M217" i="1"/>
  <c r="M218" i="1"/>
  <c r="U218" i="1" s="1"/>
  <c r="M219" i="1"/>
  <c r="M220" i="1"/>
  <c r="M221" i="1"/>
  <c r="M222" i="1"/>
  <c r="M223" i="1"/>
  <c r="N207" i="1"/>
  <c r="V207" i="1" s="1"/>
  <c r="N208" i="1"/>
  <c r="N209" i="1"/>
  <c r="N210" i="1"/>
  <c r="V210" i="1" s="1"/>
  <c r="N211" i="1"/>
  <c r="V211" i="1" s="1"/>
  <c r="N212" i="1"/>
  <c r="Z212" i="1" s="1"/>
  <c r="N213" i="1"/>
  <c r="N214" i="1"/>
  <c r="N215" i="1"/>
  <c r="N216" i="1"/>
  <c r="N217" i="1"/>
  <c r="N218" i="1"/>
  <c r="V218" i="1" s="1"/>
  <c r="N219" i="1"/>
  <c r="V219" i="1" s="1"/>
  <c r="N220" i="1"/>
  <c r="V220" i="1" s="1"/>
  <c r="N221" i="1"/>
  <c r="V221" i="1" s="1"/>
  <c r="N222" i="1"/>
  <c r="N223" i="1"/>
  <c r="V223" i="1" s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Z223" i="1" s="1"/>
  <c r="P207" i="1"/>
  <c r="W207" i="1" s="1"/>
  <c r="P208" i="1"/>
  <c r="P209" i="1"/>
  <c r="P210" i="1"/>
  <c r="P211" i="1"/>
  <c r="W211" i="1" s="1"/>
  <c r="P212" i="1"/>
  <c r="W212" i="1" s="1"/>
  <c r="P213" i="1"/>
  <c r="P214" i="1"/>
  <c r="P215" i="1"/>
  <c r="P216" i="1"/>
  <c r="P217" i="1"/>
  <c r="W217" i="1" s="1"/>
  <c r="P218" i="1"/>
  <c r="P219" i="1"/>
  <c r="P220" i="1"/>
  <c r="P221" i="1"/>
  <c r="W221" i="1" s="1"/>
  <c r="P222" i="1"/>
  <c r="P223" i="1"/>
  <c r="W223" i="1" s="1"/>
  <c r="Q207" i="1"/>
  <c r="X207" i="1" s="1"/>
  <c r="Q208" i="1"/>
  <c r="Q209" i="1"/>
  <c r="Q210" i="1"/>
  <c r="X210" i="1" s="1"/>
  <c r="Q211" i="1"/>
  <c r="X211" i="1" s="1"/>
  <c r="Q212" i="1"/>
  <c r="Q213" i="1"/>
  <c r="Q214" i="1"/>
  <c r="X214" i="1" s="1"/>
  <c r="Q215" i="1"/>
  <c r="Q216" i="1"/>
  <c r="Q217" i="1"/>
  <c r="Q218" i="1"/>
  <c r="Q219" i="1"/>
  <c r="Q220" i="1"/>
  <c r="Q221" i="1"/>
  <c r="Q222" i="1"/>
  <c r="X222" i="1" s="1"/>
  <c r="Q223" i="1"/>
  <c r="X223" i="1" s="1"/>
  <c r="R207" i="1"/>
  <c r="R208" i="1"/>
  <c r="R209" i="1"/>
  <c r="Y209" i="1" s="1"/>
  <c r="R210" i="1"/>
  <c r="Y210" i="1" s="1"/>
  <c r="R211" i="1"/>
  <c r="R212" i="1"/>
  <c r="R213" i="1"/>
  <c r="Y213" i="1" s="1"/>
  <c r="R214" i="1"/>
  <c r="R215" i="1"/>
  <c r="Y215" i="1" s="1"/>
  <c r="R216" i="1"/>
  <c r="R217" i="1"/>
  <c r="Y217" i="1" s="1"/>
  <c r="R218" i="1"/>
  <c r="Y218" i="1" s="1"/>
  <c r="R219" i="1"/>
  <c r="R220" i="1"/>
  <c r="R221" i="1"/>
  <c r="R222" i="1"/>
  <c r="R223" i="1"/>
  <c r="S207" i="1"/>
  <c r="S208" i="1"/>
  <c r="S209" i="1"/>
  <c r="S210" i="1"/>
  <c r="S211" i="1"/>
  <c r="AA211" i="1" s="1"/>
  <c r="S212" i="1"/>
  <c r="S213" i="1"/>
  <c r="S214" i="1"/>
  <c r="S215" i="1"/>
  <c r="S216" i="1"/>
  <c r="S217" i="1"/>
  <c r="S218" i="1"/>
  <c r="S219" i="1"/>
  <c r="S220" i="1"/>
  <c r="S221" i="1"/>
  <c r="S222" i="1"/>
  <c r="S223" i="1"/>
  <c r="T207" i="1"/>
  <c r="T212" i="1"/>
  <c r="T214" i="1"/>
  <c r="T215" i="1"/>
  <c r="T216" i="1"/>
  <c r="T217" i="1"/>
  <c r="T218" i="1"/>
  <c r="T220" i="1"/>
  <c r="T221" i="1"/>
  <c r="T222" i="1"/>
  <c r="U208" i="1"/>
  <c r="U209" i="1"/>
  <c r="U210" i="1"/>
  <c r="U211" i="1"/>
  <c r="U212" i="1"/>
  <c r="U217" i="1"/>
  <c r="U219" i="1"/>
  <c r="U220" i="1"/>
  <c r="U221" i="1"/>
  <c r="U222" i="1"/>
  <c r="U223" i="1"/>
  <c r="V208" i="1"/>
  <c r="V209" i="1"/>
  <c r="V213" i="1"/>
  <c r="V214" i="1"/>
  <c r="V215" i="1"/>
  <c r="V216" i="1"/>
  <c r="V217" i="1"/>
  <c r="V222" i="1"/>
  <c r="W208" i="1"/>
  <c r="W209" i="1"/>
  <c r="W213" i="1"/>
  <c r="W216" i="1"/>
  <c r="W219" i="1"/>
  <c r="W220" i="1"/>
  <c r="X208" i="1"/>
  <c r="X212" i="1"/>
  <c r="X215" i="1"/>
  <c r="X216" i="1"/>
  <c r="X218" i="1"/>
  <c r="X219" i="1"/>
  <c r="X220" i="1"/>
  <c r="Y207" i="1"/>
  <c r="Y211" i="1"/>
  <c r="Y214" i="1"/>
  <c r="Y219" i="1"/>
  <c r="Y221" i="1"/>
  <c r="Y222" i="1"/>
  <c r="Y223" i="1"/>
  <c r="L190" i="1"/>
  <c r="L191" i="1"/>
  <c r="T191" i="1" s="1"/>
  <c r="L192" i="1"/>
  <c r="T192" i="1" s="1"/>
  <c r="L193" i="1"/>
  <c r="T193" i="1" s="1"/>
  <c r="L194" i="1"/>
  <c r="T194" i="1" s="1"/>
  <c r="L195" i="1"/>
  <c r="T195" i="1" s="1"/>
  <c r="L196" i="1"/>
  <c r="L197" i="1"/>
  <c r="L198" i="1"/>
  <c r="L199" i="1"/>
  <c r="L200" i="1"/>
  <c r="L201" i="1"/>
  <c r="T201" i="1" s="1"/>
  <c r="L202" i="1"/>
  <c r="T202" i="1" s="1"/>
  <c r="L203" i="1"/>
  <c r="L204" i="1"/>
  <c r="L205" i="1"/>
  <c r="T205" i="1" s="1"/>
  <c r="L206" i="1"/>
  <c r="T206" i="1" s="1"/>
  <c r="M190" i="1"/>
  <c r="U190" i="1" s="1"/>
  <c r="M191" i="1"/>
  <c r="U191" i="1" s="1"/>
  <c r="M192" i="1"/>
  <c r="M193" i="1"/>
  <c r="M194" i="1"/>
  <c r="M195" i="1"/>
  <c r="M196" i="1"/>
  <c r="U196" i="1" s="1"/>
  <c r="M197" i="1"/>
  <c r="U197" i="1" s="1"/>
  <c r="M198" i="1"/>
  <c r="U198" i="1" s="1"/>
  <c r="M199" i="1"/>
  <c r="U199" i="1" s="1"/>
  <c r="M200" i="1"/>
  <c r="U200" i="1" s="1"/>
  <c r="M201" i="1"/>
  <c r="M202" i="1"/>
  <c r="M203" i="1"/>
  <c r="M204" i="1"/>
  <c r="M205" i="1"/>
  <c r="M206" i="1"/>
  <c r="U206" i="1" s="1"/>
  <c r="N190" i="1"/>
  <c r="V190" i="1" s="1"/>
  <c r="N191" i="1"/>
  <c r="N192" i="1"/>
  <c r="N193" i="1"/>
  <c r="V193" i="1" s="1"/>
  <c r="N194" i="1"/>
  <c r="V194" i="1" s="1"/>
  <c r="N195" i="1"/>
  <c r="V195" i="1" s="1"/>
  <c r="N196" i="1"/>
  <c r="V196" i="1" s="1"/>
  <c r="N197" i="1"/>
  <c r="N198" i="1"/>
  <c r="N199" i="1"/>
  <c r="N200" i="1"/>
  <c r="N201" i="1"/>
  <c r="V201" i="1" s="1"/>
  <c r="N202" i="1"/>
  <c r="V202" i="1" s="1"/>
  <c r="N203" i="1"/>
  <c r="V203" i="1" s="1"/>
  <c r="N204" i="1"/>
  <c r="V204" i="1" s="1"/>
  <c r="N205" i="1"/>
  <c r="V205" i="1" s="1"/>
  <c r="N206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P190" i="1"/>
  <c r="P191" i="1"/>
  <c r="P192" i="1"/>
  <c r="W192" i="1" s="1"/>
  <c r="P193" i="1"/>
  <c r="P194" i="1"/>
  <c r="W194" i="1" s="1"/>
  <c r="P195" i="1"/>
  <c r="P196" i="1"/>
  <c r="P197" i="1"/>
  <c r="P198" i="1"/>
  <c r="P199" i="1"/>
  <c r="W199" i="1" s="1"/>
  <c r="P200" i="1"/>
  <c r="W200" i="1" s="1"/>
  <c r="P201" i="1"/>
  <c r="P202" i="1"/>
  <c r="W202" i="1" s="1"/>
  <c r="P203" i="1"/>
  <c r="P204" i="1"/>
  <c r="W204" i="1" s="1"/>
  <c r="P205" i="1"/>
  <c r="P206" i="1"/>
  <c r="Q190" i="1"/>
  <c r="Q191" i="1"/>
  <c r="Q192" i="1"/>
  <c r="Q193" i="1"/>
  <c r="X193" i="1" s="1"/>
  <c r="Q194" i="1"/>
  <c r="AA194" i="1" s="1"/>
  <c r="Q195" i="1"/>
  <c r="X195" i="1" s="1"/>
  <c r="Q196" i="1"/>
  <c r="Q197" i="1"/>
  <c r="X197" i="1" s="1"/>
  <c r="Q198" i="1"/>
  <c r="X198" i="1" s="1"/>
  <c r="Q199" i="1"/>
  <c r="X199" i="1" s="1"/>
  <c r="Q200" i="1"/>
  <c r="Q201" i="1"/>
  <c r="X201" i="1" s="1"/>
  <c r="Q202" i="1"/>
  <c r="Q203" i="1"/>
  <c r="Q204" i="1"/>
  <c r="Q205" i="1"/>
  <c r="X205" i="1" s="1"/>
  <c r="Q206" i="1"/>
  <c r="X206" i="1" s="1"/>
  <c r="R190" i="1"/>
  <c r="Y190" i="1" s="1"/>
  <c r="R191" i="1"/>
  <c r="R192" i="1"/>
  <c r="Y192" i="1" s="1"/>
  <c r="R193" i="1"/>
  <c r="Y193" i="1" s="1"/>
  <c r="R194" i="1"/>
  <c r="R195" i="1"/>
  <c r="R196" i="1"/>
  <c r="Y196" i="1" s="1"/>
  <c r="R197" i="1"/>
  <c r="R198" i="1"/>
  <c r="R199" i="1"/>
  <c r="R200" i="1"/>
  <c r="Y200" i="1" s="1"/>
  <c r="R201" i="1"/>
  <c r="Y201" i="1" s="1"/>
  <c r="R202" i="1"/>
  <c r="Y202" i="1" s="1"/>
  <c r="R203" i="1"/>
  <c r="R204" i="1"/>
  <c r="Y204" i="1" s="1"/>
  <c r="R205" i="1"/>
  <c r="R206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T190" i="1"/>
  <c r="T196" i="1"/>
  <c r="T197" i="1"/>
  <c r="T198" i="1"/>
  <c r="T199" i="1"/>
  <c r="T200" i="1"/>
  <c r="T203" i="1"/>
  <c r="T204" i="1"/>
  <c r="U192" i="1"/>
  <c r="U193" i="1"/>
  <c r="U194" i="1"/>
  <c r="U195" i="1"/>
  <c r="U201" i="1"/>
  <c r="U202" i="1"/>
  <c r="U203" i="1"/>
  <c r="U204" i="1"/>
  <c r="U205" i="1"/>
  <c r="V191" i="1"/>
  <c r="V192" i="1"/>
  <c r="V197" i="1"/>
  <c r="V198" i="1"/>
  <c r="V199" i="1"/>
  <c r="V200" i="1"/>
  <c r="V206" i="1"/>
  <c r="W190" i="1"/>
  <c r="W191" i="1"/>
  <c r="W195" i="1"/>
  <c r="W196" i="1"/>
  <c r="W203" i="1"/>
  <c r="X190" i="1"/>
  <c r="X191" i="1"/>
  <c r="X202" i="1"/>
  <c r="X203" i="1"/>
  <c r="Y194" i="1"/>
  <c r="Y197" i="1"/>
  <c r="Y198" i="1"/>
  <c r="Y205" i="1"/>
  <c r="Y206" i="1"/>
  <c r="L177" i="1"/>
  <c r="T177" i="1" s="1"/>
  <c r="L178" i="1"/>
  <c r="L179" i="1"/>
  <c r="T179" i="1" s="1"/>
  <c r="L180" i="1"/>
  <c r="L181" i="1"/>
  <c r="T181" i="1" s="1"/>
  <c r="L182" i="1"/>
  <c r="L183" i="1"/>
  <c r="L184" i="1"/>
  <c r="L185" i="1"/>
  <c r="L186" i="1"/>
  <c r="L187" i="1"/>
  <c r="L188" i="1"/>
  <c r="L189" i="1"/>
  <c r="T189" i="1" s="1"/>
  <c r="M177" i="1"/>
  <c r="U177" i="1" s="1"/>
  <c r="M178" i="1"/>
  <c r="U178" i="1" s="1"/>
  <c r="M179" i="1"/>
  <c r="U179" i="1" s="1"/>
  <c r="M180" i="1"/>
  <c r="M181" i="1"/>
  <c r="M182" i="1"/>
  <c r="M183" i="1"/>
  <c r="M184" i="1"/>
  <c r="U184" i="1" s="1"/>
  <c r="M185" i="1"/>
  <c r="U185" i="1" s="1"/>
  <c r="M186" i="1"/>
  <c r="U186" i="1" s="1"/>
  <c r="M187" i="1"/>
  <c r="M188" i="1"/>
  <c r="U188" i="1" s="1"/>
  <c r="M189" i="1"/>
  <c r="N177" i="1"/>
  <c r="V177" i="1" s="1"/>
  <c r="N178" i="1"/>
  <c r="N179" i="1"/>
  <c r="N180" i="1"/>
  <c r="N181" i="1"/>
  <c r="N182" i="1"/>
  <c r="N183" i="1"/>
  <c r="N184" i="1"/>
  <c r="N185" i="1"/>
  <c r="V185" i="1" s="1"/>
  <c r="N186" i="1"/>
  <c r="V186" i="1" s="1"/>
  <c r="N187" i="1"/>
  <c r="V187" i="1" s="1"/>
  <c r="N188" i="1"/>
  <c r="V188" i="1" s="1"/>
  <c r="N189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P177" i="1"/>
  <c r="W177" i="1" s="1"/>
  <c r="P178" i="1"/>
  <c r="P179" i="1"/>
  <c r="W179" i="1" s="1"/>
  <c r="P180" i="1"/>
  <c r="P181" i="1"/>
  <c r="W181" i="1" s="1"/>
  <c r="P182" i="1"/>
  <c r="W182" i="1" s="1"/>
  <c r="P183" i="1"/>
  <c r="P184" i="1"/>
  <c r="P185" i="1"/>
  <c r="W185" i="1" s="1"/>
  <c r="P186" i="1"/>
  <c r="W186" i="1" s="1"/>
  <c r="P187" i="1"/>
  <c r="P188" i="1"/>
  <c r="P189" i="1"/>
  <c r="Q177" i="1"/>
  <c r="X177" i="1" s="1"/>
  <c r="Q178" i="1"/>
  <c r="X178" i="1" s="1"/>
  <c r="Q179" i="1"/>
  <c r="Q180" i="1"/>
  <c r="X180" i="1" s="1"/>
  <c r="Q181" i="1"/>
  <c r="X181" i="1" s="1"/>
  <c r="Q182" i="1"/>
  <c r="X182" i="1" s="1"/>
  <c r="Q183" i="1"/>
  <c r="Q184" i="1"/>
  <c r="X184" i="1" s="1"/>
  <c r="Q185" i="1"/>
  <c r="X185" i="1" s="1"/>
  <c r="Q186" i="1"/>
  <c r="X186" i="1" s="1"/>
  <c r="Q187" i="1"/>
  <c r="Q188" i="1"/>
  <c r="X188" i="1" s="1"/>
  <c r="Q189" i="1"/>
  <c r="X189" i="1" s="1"/>
  <c r="R177" i="1"/>
  <c r="Y177" i="1" s="1"/>
  <c r="R178" i="1"/>
  <c r="R179" i="1"/>
  <c r="Y179" i="1" s="1"/>
  <c r="R180" i="1"/>
  <c r="Y180" i="1" s="1"/>
  <c r="R181" i="1"/>
  <c r="Y181" i="1" s="1"/>
  <c r="R182" i="1"/>
  <c r="R183" i="1"/>
  <c r="Y183" i="1" s="1"/>
  <c r="R184" i="1"/>
  <c r="R185" i="1"/>
  <c r="R186" i="1"/>
  <c r="R187" i="1"/>
  <c r="Y187" i="1" s="1"/>
  <c r="R188" i="1"/>
  <c r="Y188" i="1" s="1"/>
  <c r="R189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T178" i="1"/>
  <c r="T180" i="1"/>
  <c r="T182" i="1"/>
  <c r="T183" i="1"/>
  <c r="T184" i="1"/>
  <c r="T185" i="1"/>
  <c r="T186" i="1"/>
  <c r="T187" i="1"/>
  <c r="T188" i="1"/>
  <c r="U180" i="1"/>
  <c r="U181" i="1"/>
  <c r="U182" i="1"/>
  <c r="U183" i="1"/>
  <c r="U187" i="1"/>
  <c r="U189" i="1"/>
  <c r="V178" i="1"/>
  <c r="V179" i="1"/>
  <c r="V180" i="1"/>
  <c r="V181" i="1"/>
  <c r="V182" i="1"/>
  <c r="V183" i="1"/>
  <c r="V184" i="1"/>
  <c r="V189" i="1"/>
  <c r="W178" i="1"/>
  <c r="W183" i="1"/>
  <c r="W187" i="1"/>
  <c r="Y184" i="1"/>
  <c r="Y185" i="1"/>
  <c r="Y189" i="1"/>
  <c r="L162" i="1"/>
  <c r="L163" i="1"/>
  <c r="L164" i="1"/>
  <c r="L165" i="1"/>
  <c r="L166" i="1"/>
  <c r="T166" i="1" s="1"/>
  <c r="L167" i="1"/>
  <c r="T167" i="1" s="1"/>
  <c r="L168" i="1"/>
  <c r="T168" i="1" s="1"/>
  <c r="L169" i="1"/>
  <c r="L170" i="1"/>
  <c r="L171" i="1"/>
  <c r="L172" i="1"/>
  <c r="T172" i="1" s="1"/>
  <c r="L173" i="1"/>
  <c r="L174" i="1"/>
  <c r="L175" i="1"/>
  <c r="T175" i="1" s="1"/>
  <c r="L176" i="1"/>
  <c r="T176" i="1" s="1"/>
  <c r="M162" i="1"/>
  <c r="M163" i="1"/>
  <c r="M164" i="1"/>
  <c r="M165" i="1"/>
  <c r="M166" i="1"/>
  <c r="U166" i="1" s="1"/>
  <c r="M167" i="1"/>
  <c r="U167" i="1" s="1"/>
  <c r="M168" i="1"/>
  <c r="U168" i="1" s="1"/>
  <c r="M169" i="1"/>
  <c r="M170" i="1"/>
  <c r="M171" i="1"/>
  <c r="M172" i="1"/>
  <c r="M173" i="1"/>
  <c r="U173" i="1" s="1"/>
  <c r="M174" i="1"/>
  <c r="U174" i="1" s="1"/>
  <c r="M175" i="1"/>
  <c r="U175" i="1" s="1"/>
  <c r="M176" i="1"/>
  <c r="N162" i="1"/>
  <c r="N163" i="1"/>
  <c r="N164" i="1"/>
  <c r="V164" i="1" s="1"/>
  <c r="N165" i="1"/>
  <c r="N166" i="1"/>
  <c r="N167" i="1"/>
  <c r="V167" i="1" s="1"/>
  <c r="N168" i="1"/>
  <c r="V168" i="1" s="1"/>
  <c r="N169" i="1"/>
  <c r="N170" i="1"/>
  <c r="N171" i="1"/>
  <c r="N172" i="1"/>
  <c r="N173" i="1"/>
  <c r="V173" i="1" s="1"/>
  <c r="N174" i="1"/>
  <c r="V174" i="1" s="1"/>
  <c r="N175" i="1"/>
  <c r="V175" i="1" s="1"/>
  <c r="N176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P162" i="1"/>
  <c r="P163" i="1"/>
  <c r="W163" i="1" s="1"/>
  <c r="P164" i="1"/>
  <c r="P165" i="1"/>
  <c r="W165" i="1" s="1"/>
  <c r="P166" i="1"/>
  <c r="P167" i="1"/>
  <c r="W167" i="1" s="1"/>
  <c r="P168" i="1"/>
  <c r="W168" i="1" s="1"/>
  <c r="P169" i="1"/>
  <c r="W169" i="1" s="1"/>
  <c r="P170" i="1"/>
  <c r="P171" i="1"/>
  <c r="W171" i="1" s="1"/>
  <c r="P172" i="1"/>
  <c r="W172" i="1" s="1"/>
  <c r="P173" i="1"/>
  <c r="W173" i="1" s="1"/>
  <c r="P174" i="1"/>
  <c r="W174" i="1" s="1"/>
  <c r="P175" i="1"/>
  <c r="W175" i="1" s="1"/>
  <c r="P176" i="1"/>
  <c r="W176" i="1" s="1"/>
  <c r="Q162" i="1"/>
  <c r="X162" i="1" s="1"/>
  <c r="Q163" i="1"/>
  <c r="X163" i="1" s="1"/>
  <c r="Q164" i="1"/>
  <c r="X164" i="1" s="1"/>
  <c r="Q165" i="1"/>
  <c r="X165" i="1" s="1"/>
  <c r="Q166" i="1"/>
  <c r="Q167" i="1"/>
  <c r="X167" i="1" s="1"/>
  <c r="Q168" i="1"/>
  <c r="X168" i="1" s="1"/>
  <c r="Q169" i="1"/>
  <c r="Q170" i="1"/>
  <c r="Q171" i="1"/>
  <c r="Q172" i="1"/>
  <c r="X172" i="1" s="1"/>
  <c r="Q173" i="1"/>
  <c r="Q174" i="1"/>
  <c r="Q175" i="1"/>
  <c r="X175" i="1" s="1"/>
  <c r="Q176" i="1"/>
  <c r="X176" i="1" s="1"/>
  <c r="R162" i="1"/>
  <c r="Y162" i="1" s="1"/>
  <c r="R163" i="1"/>
  <c r="Y163" i="1" s="1"/>
  <c r="R164" i="1"/>
  <c r="Y164" i="1" s="1"/>
  <c r="R165" i="1"/>
  <c r="Y165" i="1" s="1"/>
  <c r="R166" i="1"/>
  <c r="R167" i="1"/>
  <c r="Y167" i="1" s="1"/>
  <c r="R168" i="1"/>
  <c r="R169" i="1"/>
  <c r="Y169" i="1" s="1"/>
  <c r="R170" i="1"/>
  <c r="Y170" i="1" s="1"/>
  <c r="R171" i="1"/>
  <c r="Y171" i="1" s="1"/>
  <c r="R172" i="1"/>
  <c r="R173" i="1"/>
  <c r="Y173" i="1" s="1"/>
  <c r="R174" i="1"/>
  <c r="Y174" i="1" s="1"/>
  <c r="R175" i="1"/>
  <c r="Y175" i="1" s="1"/>
  <c r="R176" i="1"/>
  <c r="Y176" i="1" s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T162" i="1"/>
  <c r="T163" i="1"/>
  <c r="T164" i="1"/>
  <c r="T165" i="1"/>
  <c r="T169" i="1"/>
  <c r="T170" i="1"/>
  <c r="T171" i="1"/>
  <c r="T173" i="1"/>
  <c r="T174" i="1"/>
  <c r="U162" i="1"/>
  <c r="U163" i="1"/>
  <c r="U164" i="1"/>
  <c r="U165" i="1"/>
  <c r="U169" i="1"/>
  <c r="U170" i="1"/>
  <c r="U171" i="1"/>
  <c r="U172" i="1"/>
  <c r="U176" i="1"/>
  <c r="V162" i="1"/>
  <c r="V163" i="1"/>
  <c r="V165" i="1"/>
  <c r="V166" i="1"/>
  <c r="V169" i="1"/>
  <c r="V170" i="1"/>
  <c r="V171" i="1"/>
  <c r="V172" i="1"/>
  <c r="V176" i="1"/>
  <c r="W162" i="1"/>
  <c r="W164" i="1"/>
  <c r="W166" i="1"/>
  <c r="W170" i="1"/>
  <c r="X169" i="1"/>
  <c r="X171" i="1"/>
  <c r="X173" i="1"/>
  <c r="Y166" i="1"/>
  <c r="Y168" i="1"/>
  <c r="Y172" i="1"/>
  <c r="L139" i="1"/>
  <c r="L140" i="1"/>
  <c r="L141" i="1"/>
  <c r="T141" i="1" s="1"/>
  <c r="L142" i="1"/>
  <c r="T142" i="1" s="1"/>
  <c r="L143" i="1"/>
  <c r="T143" i="1" s="1"/>
  <c r="L144" i="1"/>
  <c r="T144" i="1" s="1"/>
  <c r="L145" i="1"/>
  <c r="L146" i="1"/>
  <c r="L147" i="1"/>
  <c r="L148" i="1"/>
  <c r="L149" i="1"/>
  <c r="L150" i="1"/>
  <c r="L151" i="1"/>
  <c r="T151" i="1" s="1"/>
  <c r="L152" i="1"/>
  <c r="T152" i="1" s="1"/>
  <c r="L153" i="1"/>
  <c r="T153" i="1" s="1"/>
  <c r="L154" i="1"/>
  <c r="L155" i="1"/>
  <c r="L156" i="1"/>
  <c r="L157" i="1"/>
  <c r="T157" i="1" s="1"/>
  <c r="L158" i="1"/>
  <c r="L159" i="1"/>
  <c r="L160" i="1"/>
  <c r="L161" i="1"/>
  <c r="M139" i="1"/>
  <c r="M140" i="1"/>
  <c r="U140" i="1" s="1"/>
  <c r="M141" i="1"/>
  <c r="U141" i="1" s="1"/>
  <c r="M142" i="1"/>
  <c r="U142" i="1" s="1"/>
  <c r="M143" i="1"/>
  <c r="U143" i="1" s="1"/>
  <c r="M144" i="1"/>
  <c r="M145" i="1"/>
  <c r="M146" i="1"/>
  <c r="M147" i="1"/>
  <c r="M148" i="1"/>
  <c r="M149" i="1"/>
  <c r="M150" i="1"/>
  <c r="U150" i="1" s="1"/>
  <c r="M151" i="1"/>
  <c r="U151" i="1" s="1"/>
  <c r="M152" i="1"/>
  <c r="U152" i="1" s="1"/>
  <c r="M153" i="1"/>
  <c r="U153" i="1" s="1"/>
  <c r="M154" i="1"/>
  <c r="M155" i="1"/>
  <c r="M156" i="1"/>
  <c r="U156" i="1" s="1"/>
  <c r="M157" i="1"/>
  <c r="M158" i="1"/>
  <c r="M159" i="1"/>
  <c r="M160" i="1"/>
  <c r="M161" i="1"/>
  <c r="N139" i="1"/>
  <c r="V139" i="1" s="1"/>
  <c r="N140" i="1"/>
  <c r="V140" i="1" s="1"/>
  <c r="N141" i="1"/>
  <c r="V141" i="1" s="1"/>
  <c r="N142" i="1"/>
  <c r="V142" i="1" s="1"/>
  <c r="N143" i="1"/>
  <c r="N144" i="1"/>
  <c r="N145" i="1"/>
  <c r="N146" i="1"/>
  <c r="N147" i="1"/>
  <c r="N148" i="1"/>
  <c r="N149" i="1"/>
  <c r="V149" i="1" s="1"/>
  <c r="N150" i="1"/>
  <c r="V150" i="1" s="1"/>
  <c r="N151" i="1"/>
  <c r="V151" i="1" s="1"/>
  <c r="N152" i="1"/>
  <c r="V152" i="1" s="1"/>
  <c r="N153" i="1"/>
  <c r="N154" i="1"/>
  <c r="N155" i="1"/>
  <c r="V155" i="1" s="1"/>
  <c r="N156" i="1"/>
  <c r="N157" i="1"/>
  <c r="N158" i="1"/>
  <c r="N159" i="1"/>
  <c r="N160" i="1"/>
  <c r="N161" i="1"/>
  <c r="V161" i="1" s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P139" i="1"/>
  <c r="P140" i="1"/>
  <c r="P141" i="1"/>
  <c r="W141" i="1" s="1"/>
  <c r="P142" i="1"/>
  <c r="P143" i="1"/>
  <c r="W143" i="1" s="1"/>
  <c r="P144" i="1"/>
  <c r="W144" i="1" s="1"/>
  <c r="P145" i="1"/>
  <c r="W145" i="1" s="1"/>
  <c r="P146" i="1"/>
  <c r="W146" i="1" s="1"/>
  <c r="P147" i="1"/>
  <c r="P148" i="1"/>
  <c r="W148" i="1" s="1"/>
  <c r="P149" i="1"/>
  <c r="W149" i="1" s="1"/>
  <c r="P150" i="1"/>
  <c r="W150" i="1" s="1"/>
  <c r="P151" i="1"/>
  <c r="W151" i="1" s="1"/>
  <c r="P152" i="1"/>
  <c r="W152" i="1" s="1"/>
  <c r="P153" i="1"/>
  <c r="W153" i="1" s="1"/>
  <c r="P154" i="1"/>
  <c r="W154" i="1" s="1"/>
  <c r="P155" i="1"/>
  <c r="P156" i="1"/>
  <c r="W156" i="1" s="1"/>
  <c r="P157" i="1"/>
  <c r="W157" i="1" s="1"/>
  <c r="P158" i="1"/>
  <c r="W158" i="1" s="1"/>
  <c r="P159" i="1"/>
  <c r="W159" i="1" s="1"/>
  <c r="P160" i="1"/>
  <c r="W160" i="1" s="1"/>
  <c r="P161" i="1"/>
  <c r="W161" i="1" s="1"/>
  <c r="Q139" i="1"/>
  <c r="X139" i="1" s="1"/>
  <c r="Q140" i="1"/>
  <c r="X140" i="1" s="1"/>
  <c r="Q141" i="1"/>
  <c r="X141" i="1" s="1"/>
  <c r="Q142" i="1"/>
  <c r="X142" i="1" s="1"/>
  <c r="Q143" i="1"/>
  <c r="X143" i="1" s="1"/>
  <c r="Q144" i="1"/>
  <c r="X144" i="1" s="1"/>
  <c r="Q145" i="1"/>
  <c r="X145" i="1" s="1"/>
  <c r="Q146" i="1"/>
  <c r="X146" i="1" s="1"/>
  <c r="Q147" i="1"/>
  <c r="X147" i="1" s="1"/>
  <c r="Q148" i="1"/>
  <c r="X148" i="1" s="1"/>
  <c r="Q149" i="1"/>
  <c r="X149" i="1" s="1"/>
  <c r="Q150" i="1"/>
  <c r="X150" i="1" s="1"/>
  <c r="Q151" i="1"/>
  <c r="X151" i="1" s="1"/>
  <c r="Q152" i="1"/>
  <c r="X152" i="1" s="1"/>
  <c r="Q153" i="1"/>
  <c r="X153" i="1" s="1"/>
  <c r="Q154" i="1"/>
  <c r="Q155" i="1"/>
  <c r="X155" i="1" s="1"/>
  <c r="Q156" i="1"/>
  <c r="X156" i="1" s="1"/>
  <c r="Q157" i="1"/>
  <c r="X157" i="1" s="1"/>
  <c r="Q158" i="1"/>
  <c r="X158" i="1" s="1"/>
  <c r="Q159" i="1"/>
  <c r="X159" i="1" s="1"/>
  <c r="Q160" i="1"/>
  <c r="X160" i="1" s="1"/>
  <c r="Q161" i="1"/>
  <c r="X161" i="1" s="1"/>
  <c r="R139" i="1"/>
  <c r="Y139" i="1" s="1"/>
  <c r="R140" i="1"/>
  <c r="Y140" i="1" s="1"/>
  <c r="R141" i="1"/>
  <c r="Y141" i="1" s="1"/>
  <c r="R142" i="1"/>
  <c r="Y142" i="1" s="1"/>
  <c r="R143" i="1"/>
  <c r="Y143" i="1" s="1"/>
  <c r="R144" i="1"/>
  <c r="Y144" i="1" s="1"/>
  <c r="R145" i="1"/>
  <c r="R146" i="1"/>
  <c r="Y146" i="1" s="1"/>
  <c r="R147" i="1"/>
  <c r="Y147" i="1" s="1"/>
  <c r="R148" i="1"/>
  <c r="Y148" i="1" s="1"/>
  <c r="R149" i="1"/>
  <c r="R150" i="1"/>
  <c r="Y150" i="1" s="1"/>
  <c r="R151" i="1"/>
  <c r="Y151" i="1" s="1"/>
  <c r="R152" i="1"/>
  <c r="Y152" i="1" s="1"/>
  <c r="R153" i="1"/>
  <c r="R154" i="1"/>
  <c r="Y154" i="1" s="1"/>
  <c r="R155" i="1"/>
  <c r="Y155" i="1" s="1"/>
  <c r="R156" i="1"/>
  <c r="Y156" i="1" s="1"/>
  <c r="R157" i="1"/>
  <c r="R158" i="1"/>
  <c r="Y158" i="1" s="1"/>
  <c r="R159" i="1"/>
  <c r="Y159" i="1" s="1"/>
  <c r="R160" i="1"/>
  <c r="Y160" i="1" s="1"/>
  <c r="R161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T139" i="1"/>
  <c r="T140" i="1"/>
  <c r="T145" i="1"/>
  <c r="T146" i="1"/>
  <c r="T147" i="1"/>
  <c r="T148" i="1"/>
  <c r="T149" i="1"/>
  <c r="T150" i="1"/>
  <c r="T154" i="1"/>
  <c r="T155" i="1"/>
  <c r="T156" i="1"/>
  <c r="T158" i="1"/>
  <c r="T159" i="1"/>
  <c r="T160" i="1"/>
  <c r="T161" i="1"/>
  <c r="U139" i="1"/>
  <c r="U144" i="1"/>
  <c r="U145" i="1"/>
  <c r="U146" i="1"/>
  <c r="U147" i="1"/>
  <c r="U148" i="1"/>
  <c r="U149" i="1"/>
  <c r="U154" i="1"/>
  <c r="U155" i="1"/>
  <c r="U157" i="1"/>
  <c r="U158" i="1"/>
  <c r="U159" i="1"/>
  <c r="U160" i="1"/>
  <c r="U161" i="1"/>
  <c r="V143" i="1"/>
  <c r="V144" i="1"/>
  <c r="V145" i="1"/>
  <c r="V146" i="1"/>
  <c r="V147" i="1"/>
  <c r="V148" i="1"/>
  <c r="V153" i="1"/>
  <c r="V154" i="1"/>
  <c r="V156" i="1"/>
  <c r="V157" i="1"/>
  <c r="V158" i="1"/>
  <c r="V159" i="1"/>
  <c r="V160" i="1"/>
  <c r="X154" i="1"/>
  <c r="L120" i="1"/>
  <c r="T120" i="1" s="1"/>
  <c r="L121" i="1"/>
  <c r="L122" i="1"/>
  <c r="L123" i="1"/>
  <c r="T123" i="1" s="1"/>
  <c r="L124" i="1"/>
  <c r="T124" i="1" s="1"/>
  <c r="L125" i="1"/>
  <c r="Z125" i="1" s="1"/>
  <c r="L126" i="1"/>
  <c r="L127" i="1"/>
  <c r="L128" i="1"/>
  <c r="L129" i="1"/>
  <c r="L130" i="1"/>
  <c r="T130" i="1" s="1"/>
  <c r="L131" i="1"/>
  <c r="T131" i="1" s="1"/>
  <c r="L132" i="1"/>
  <c r="L133" i="1"/>
  <c r="L134" i="1"/>
  <c r="L135" i="1"/>
  <c r="L136" i="1"/>
  <c r="L137" i="1"/>
  <c r="L138" i="1"/>
  <c r="T138" i="1" s="1"/>
  <c r="M120" i="1"/>
  <c r="U120" i="1" s="1"/>
  <c r="M121" i="1"/>
  <c r="U121" i="1" s="1"/>
  <c r="M122" i="1"/>
  <c r="U122" i="1" s="1"/>
  <c r="M123" i="1"/>
  <c r="U123" i="1" s="1"/>
  <c r="M124" i="1"/>
  <c r="M125" i="1"/>
  <c r="M126" i="1"/>
  <c r="U126" i="1" s="1"/>
  <c r="M127" i="1"/>
  <c r="U127" i="1" s="1"/>
  <c r="M128" i="1"/>
  <c r="U128" i="1" s="1"/>
  <c r="M129" i="1"/>
  <c r="M130" i="1"/>
  <c r="M131" i="1"/>
  <c r="M132" i="1"/>
  <c r="M133" i="1"/>
  <c r="U133" i="1" s="1"/>
  <c r="M134" i="1"/>
  <c r="U134" i="1" s="1"/>
  <c r="M135" i="1"/>
  <c r="M136" i="1"/>
  <c r="U136" i="1" s="1"/>
  <c r="M137" i="1"/>
  <c r="M138" i="1"/>
  <c r="N120" i="1"/>
  <c r="N121" i="1"/>
  <c r="N122" i="1"/>
  <c r="V122" i="1" s="1"/>
  <c r="N123" i="1"/>
  <c r="V123" i="1" s="1"/>
  <c r="N124" i="1"/>
  <c r="V124" i="1" s="1"/>
  <c r="N125" i="1"/>
  <c r="V125" i="1" s="1"/>
  <c r="N126" i="1"/>
  <c r="V126" i="1" s="1"/>
  <c r="N127" i="1"/>
  <c r="N128" i="1"/>
  <c r="N129" i="1"/>
  <c r="V129" i="1" s="1"/>
  <c r="N130" i="1"/>
  <c r="V130" i="1" s="1"/>
  <c r="N131" i="1"/>
  <c r="V131" i="1" s="1"/>
  <c r="N132" i="1"/>
  <c r="N133" i="1"/>
  <c r="N134" i="1"/>
  <c r="N135" i="1"/>
  <c r="N136" i="1"/>
  <c r="V136" i="1" s="1"/>
  <c r="N137" i="1"/>
  <c r="V137" i="1" s="1"/>
  <c r="N138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P120" i="1"/>
  <c r="W120" i="1" s="1"/>
  <c r="P121" i="1"/>
  <c r="W121" i="1" s="1"/>
  <c r="P122" i="1"/>
  <c r="W122" i="1" s="1"/>
  <c r="P123" i="1"/>
  <c r="W123" i="1" s="1"/>
  <c r="P124" i="1"/>
  <c r="W124" i="1" s="1"/>
  <c r="P125" i="1"/>
  <c r="W125" i="1" s="1"/>
  <c r="P126" i="1"/>
  <c r="P127" i="1"/>
  <c r="W127" i="1" s="1"/>
  <c r="P128" i="1"/>
  <c r="W128" i="1" s="1"/>
  <c r="P129" i="1"/>
  <c r="W129" i="1" s="1"/>
  <c r="P130" i="1"/>
  <c r="P131" i="1"/>
  <c r="W131" i="1" s="1"/>
  <c r="P132" i="1"/>
  <c r="W132" i="1" s="1"/>
  <c r="P133" i="1"/>
  <c r="W133" i="1" s="1"/>
  <c r="P134" i="1"/>
  <c r="P135" i="1"/>
  <c r="W135" i="1" s="1"/>
  <c r="P136" i="1"/>
  <c r="W136" i="1" s="1"/>
  <c r="P137" i="1"/>
  <c r="W137" i="1" s="1"/>
  <c r="P138" i="1"/>
  <c r="W138" i="1" s="1"/>
  <c r="Q120" i="1"/>
  <c r="X120" i="1" s="1"/>
  <c r="Q121" i="1"/>
  <c r="X121" i="1" s="1"/>
  <c r="Q122" i="1"/>
  <c r="X122" i="1" s="1"/>
  <c r="Q123" i="1"/>
  <c r="X123" i="1" s="1"/>
  <c r="Q124" i="1"/>
  <c r="X124" i="1" s="1"/>
  <c r="Q125" i="1"/>
  <c r="X125" i="1" s="1"/>
  <c r="Q126" i="1"/>
  <c r="X126" i="1" s="1"/>
  <c r="Q127" i="1"/>
  <c r="X127" i="1" s="1"/>
  <c r="Q128" i="1"/>
  <c r="X128" i="1" s="1"/>
  <c r="Q129" i="1"/>
  <c r="X129" i="1" s="1"/>
  <c r="Q130" i="1"/>
  <c r="X130" i="1" s="1"/>
  <c r="Q131" i="1"/>
  <c r="X131" i="1" s="1"/>
  <c r="Q132" i="1"/>
  <c r="X132" i="1" s="1"/>
  <c r="Q133" i="1"/>
  <c r="X133" i="1" s="1"/>
  <c r="Q134" i="1"/>
  <c r="X134" i="1" s="1"/>
  <c r="Q135" i="1"/>
  <c r="X135" i="1" s="1"/>
  <c r="Q136" i="1"/>
  <c r="X136" i="1" s="1"/>
  <c r="Q137" i="1"/>
  <c r="X137" i="1" s="1"/>
  <c r="Q138" i="1"/>
  <c r="X138" i="1" s="1"/>
  <c r="R120" i="1"/>
  <c r="Y120" i="1" s="1"/>
  <c r="R121" i="1"/>
  <c r="Y121" i="1" s="1"/>
  <c r="R122" i="1"/>
  <c r="Y122" i="1" s="1"/>
  <c r="R123" i="1"/>
  <c r="Y123" i="1" s="1"/>
  <c r="R124" i="1"/>
  <c r="Y124" i="1" s="1"/>
  <c r="R125" i="1"/>
  <c r="Y125" i="1" s="1"/>
  <c r="R126" i="1"/>
  <c r="Y126" i="1" s="1"/>
  <c r="R127" i="1"/>
  <c r="Y127" i="1" s="1"/>
  <c r="R128" i="1"/>
  <c r="Y128" i="1" s="1"/>
  <c r="R129" i="1"/>
  <c r="Y129" i="1" s="1"/>
  <c r="R130" i="1"/>
  <c r="Y130" i="1" s="1"/>
  <c r="R131" i="1"/>
  <c r="Y131" i="1" s="1"/>
  <c r="R132" i="1"/>
  <c r="Y132" i="1" s="1"/>
  <c r="R133" i="1"/>
  <c r="Y133" i="1" s="1"/>
  <c r="R134" i="1"/>
  <c r="Y134" i="1" s="1"/>
  <c r="R135" i="1"/>
  <c r="Y135" i="1" s="1"/>
  <c r="R136" i="1"/>
  <c r="Y136" i="1" s="1"/>
  <c r="R137" i="1"/>
  <c r="Y137" i="1" s="1"/>
  <c r="R138" i="1"/>
  <c r="Y138" i="1" s="1"/>
  <c r="S120" i="1"/>
  <c r="S121" i="1"/>
  <c r="S122" i="1"/>
  <c r="S123" i="1"/>
  <c r="S124" i="1"/>
  <c r="AA124" i="1" s="1"/>
  <c r="S125" i="1"/>
  <c r="S126" i="1"/>
  <c r="S127" i="1"/>
  <c r="S128" i="1"/>
  <c r="S129" i="1"/>
  <c r="S130" i="1"/>
  <c r="S131" i="1"/>
  <c r="S132" i="1"/>
  <c r="AA132" i="1" s="1"/>
  <c r="S133" i="1"/>
  <c r="S134" i="1"/>
  <c r="S135" i="1"/>
  <c r="S136" i="1"/>
  <c r="S137" i="1"/>
  <c r="S138" i="1"/>
  <c r="T121" i="1"/>
  <c r="T122" i="1"/>
  <c r="T126" i="1"/>
  <c r="T127" i="1"/>
  <c r="T128" i="1"/>
  <c r="T129" i="1"/>
  <c r="T132" i="1"/>
  <c r="T134" i="1"/>
  <c r="T135" i="1"/>
  <c r="T136" i="1"/>
  <c r="T137" i="1"/>
  <c r="U124" i="1"/>
  <c r="U125" i="1"/>
  <c r="U129" i="1"/>
  <c r="U130" i="1"/>
  <c r="U131" i="1"/>
  <c r="U132" i="1"/>
  <c r="U135" i="1"/>
  <c r="U137" i="1"/>
  <c r="U138" i="1"/>
  <c r="V120" i="1"/>
  <c r="V121" i="1"/>
  <c r="V127" i="1"/>
  <c r="V128" i="1"/>
  <c r="V132" i="1"/>
  <c r="V133" i="1"/>
  <c r="V134" i="1"/>
  <c r="V135" i="1"/>
  <c r="V138" i="1"/>
  <c r="W126" i="1"/>
  <c r="W130" i="1"/>
  <c r="W134" i="1"/>
  <c r="L101" i="1"/>
  <c r="T101" i="1" s="1"/>
  <c r="L102" i="1"/>
  <c r="T102" i="1" s="1"/>
  <c r="L103" i="1"/>
  <c r="T103" i="1" s="1"/>
  <c r="L104" i="1"/>
  <c r="L105" i="1"/>
  <c r="L106" i="1"/>
  <c r="T106" i="1" s="1"/>
  <c r="L107" i="1"/>
  <c r="T107" i="1" s="1"/>
  <c r="L108" i="1"/>
  <c r="T108" i="1" s="1"/>
  <c r="L109" i="1"/>
  <c r="L110" i="1"/>
  <c r="L111" i="1"/>
  <c r="L112" i="1"/>
  <c r="L113" i="1"/>
  <c r="T113" i="1" s="1"/>
  <c r="L114" i="1"/>
  <c r="T114" i="1" s="1"/>
  <c r="L115" i="1"/>
  <c r="L116" i="1"/>
  <c r="T116" i="1" s="1"/>
  <c r="L117" i="1"/>
  <c r="L118" i="1"/>
  <c r="L119" i="1"/>
  <c r="M101" i="1"/>
  <c r="U101" i="1" s="1"/>
  <c r="M102" i="1"/>
  <c r="U102" i="1" s="1"/>
  <c r="M103" i="1"/>
  <c r="U103" i="1" s="1"/>
  <c r="M104" i="1"/>
  <c r="U104" i="1" s="1"/>
  <c r="M105" i="1"/>
  <c r="U105" i="1" s="1"/>
  <c r="M106" i="1"/>
  <c r="U106" i="1" s="1"/>
  <c r="M107" i="1"/>
  <c r="U107" i="1" s="1"/>
  <c r="M108" i="1"/>
  <c r="U108" i="1" s="1"/>
  <c r="M109" i="1"/>
  <c r="U109" i="1" s="1"/>
  <c r="M110" i="1"/>
  <c r="U110" i="1" s="1"/>
  <c r="M111" i="1"/>
  <c r="U111" i="1" s="1"/>
  <c r="M112" i="1"/>
  <c r="U112" i="1" s="1"/>
  <c r="M113" i="1"/>
  <c r="U113" i="1" s="1"/>
  <c r="M114" i="1"/>
  <c r="U114" i="1" s="1"/>
  <c r="M115" i="1"/>
  <c r="U115" i="1" s="1"/>
  <c r="M116" i="1"/>
  <c r="U116" i="1" s="1"/>
  <c r="M117" i="1"/>
  <c r="U117" i="1" s="1"/>
  <c r="M118" i="1"/>
  <c r="U118" i="1" s="1"/>
  <c r="M119" i="1"/>
  <c r="U119" i="1" s="1"/>
  <c r="N101" i="1"/>
  <c r="V101" i="1" s="1"/>
  <c r="N102" i="1"/>
  <c r="V102" i="1" s="1"/>
  <c r="N103" i="1"/>
  <c r="N104" i="1"/>
  <c r="V104" i="1" s="1"/>
  <c r="N105" i="1"/>
  <c r="N106" i="1"/>
  <c r="V106" i="1" s="1"/>
  <c r="N107" i="1"/>
  <c r="V107" i="1" s="1"/>
  <c r="N108" i="1"/>
  <c r="N109" i="1"/>
  <c r="N110" i="1"/>
  <c r="V110" i="1" s="1"/>
  <c r="N111" i="1"/>
  <c r="V111" i="1" s="1"/>
  <c r="N112" i="1"/>
  <c r="V112" i="1" s="1"/>
  <c r="N113" i="1"/>
  <c r="V113" i="1" s="1"/>
  <c r="N114" i="1"/>
  <c r="V114" i="1" s="1"/>
  <c r="N115" i="1"/>
  <c r="V115" i="1" s="1"/>
  <c r="N116" i="1"/>
  <c r="N117" i="1"/>
  <c r="N118" i="1"/>
  <c r="V118" i="1" s="1"/>
  <c r="N119" i="1"/>
  <c r="V119" i="1" s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P101" i="1"/>
  <c r="W101" i="1" s="1"/>
  <c r="P102" i="1"/>
  <c r="W102" i="1" s="1"/>
  <c r="P103" i="1"/>
  <c r="W103" i="1" s="1"/>
  <c r="P104" i="1"/>
  <c r="W104" i="1" s="1"/>
  <c r="P105" i="1"/>
  <c r="W105" i="1" s="1"/>
  <c r="P106" i="1"/>
  <c r="W106" i="1" s="1"/>
  <c r="P107" i="1"/>
  <c r="P108" i="1"/>
  <c r="W108" i="1" s="1"/>
  <c r="P109" i="1"/>
  <c r="W109" i="1" s="1"/>
  <c r="P110" i="1"/>
  <c r="W110" i="1" s="1"/>
  <c r="P111" i="1"/>
  <c r="P112" i="1"/>
  <c r="W112" i="1" s="1"/>
  <c r="P113" i="1"/>
  <c r="W113" i="1" s="1"/>
  <c r="P114" i="1"/>
  <c r="W114" i="1" s="1"/>
  <c r="P115" i="1"/>
  <c r="W115" i="1" s="1"/>
  <c r="P116" i="1"/>
  <c r="W116" i="1" s="1"/>
  <c r="P117" i="1"/>
  <c r="W117" i="1" s="1"/>
  <c r="P118" i="1"/>
  <c r="W118" i="1" s="1"/>
  <c r="P119" i="1"/>
  <c r="W119" i="1" s="1"/>
  <c r="Q101" i="1"/>
  <c r="X101" i="1" s="1"/>
  <c r="Q102" i="1"/>
  <c r="X102" i="1" s="1"/>
  <c r="Q103" i="1"/>
  <c r="X103" i="1" s="1"/>
  <c r="Q104" i="1"/>
  <c r="Q105" i="1"/>
  <c r="X105" i="1" s="1"/>
  <c r="Q106" i="1"/>
  <c r="X106" i="1" s="1"/>
  <c r="Q107" i="1"/>
  <c r="X107" i="1" s="1"/>
  <c r="Q108" i="1"/>
  <c r="X108" i="1" s="1"/>
  <c r="Q109" i="1"/>
  <c r="X109" i="1" s="1"/>
  <c r="Q110" i="1"/>
  <c r="X110" i="1" s="1"/>
  <c r="Q111" i="1"/>
  <c r="X111" i="1" s="1"/>
  <c r="Q112" i="1"/>
  <c r="Q113" i="1"/>
  <c r="X113" i="1" s="1"/>
  <c r="Q114" i="1"/>
  <c r="X114" i="1" s="1"/>
  <c r="Q115" i="1"/>
  <c r="X115" i="1" s="1"/>
  <c r="Q116" i="1"/>
  <c r="X116" i="1" s="1"/>
  <c r="Q117" i="1"/>
  <c r="X117" i="1" s="1"/>
  <c r="Q118" i="1"/>
  <c r="X118" i="1" s="1"/>
  <c r="Q119" i="1"/>
  <c r="X119" i="1" s="1"/>
  <c r="R101" i="1"/>
  <c r="R102" i="1"/>
  <c r="Y102" i="1" s="1"/>
  <c r="R103" i="1"/>
  <c r="Y103" i="1" s="1"/>
  <c r="R104" i="1"/>
  <c r="Y104" i="1" s="1"/>
  <c r="R105" i="1"/>
  <c r="R106" i="1"/>
  <c r="Y106" i="1" s="1"/>
  <c r="R107" i="1"/>
  <c r="Y107" i="1" s="1"/>
  <c r="R108" i="1"/>
  <c r="Y108" i="1" s="1"/>
  <c r="R109" i="1"/>
  <c r="Y109" i="1" s="1"/>
  <c r="R110" i="1"/>
  <c r="Y110" i="1" s="1"/>
  <c r="R111" i="1"/>
  <c r="Y111" i="1" s="1"/>
  <c r="R112" i="1"/>
  <c r="Y112" i="1" s="1"/>
  <c r="R113" i="1"/>
  <c r="R114" i="1"/>
  <c r="Y114" i="1" s="1"/>
  <c r="R115" i="1"/>
  <c r="Y115" i="1" s="1"/>
  <c r="R116" i="1"/>
  <c r="Y116" i="1" s="1"/>
  <c r="R117" i="1"/>
  <c r="Y117" i="1" s="1"/>
  <c r="R118" i="1"/>
  <c r="Y118" i="1" s="1"/>
  <c r="R119" i="1"/>
  <c r="Y119" i="1" s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T104" i="1"/>
  <c r="T105" i="1"/>
  <c r="T109" i="1"/>
  <c r="T110" i="1"/>
  <c r="T111" i="1"/>
  <c r="T112" i="1"/>
  <c r="T115" i="1"/>
  <c r="T117" i="1"/>
  <c r="T118" i="1"/>
  <c r="T119" i="1"/>
  <c r="V105" i="1"/>
  <c r="V108" i="1"/>
  <c r="V109" i="1"/>
  <c r="V116" i="1"/>
  <c r="V117" i="1"/>
  <c r="W107" i="1"/>
  <c r="W111" i="1"/>
  <c r="X104" i="1"/>
  <c r="X112" i="1"/>
  <c r="Y101" i="1"/>
  <c r="Y105" i="1"/>
  <c r="Y113" i="1"/>
  <c r="L75" i="1"/>
  <c r="L76" i="1"/>
  <c r="L77" i="1"/>
  <c r="L78" i="1"/>
  <c r="T78" i="1" s="1"/>
  <c r="L79" i="1"/>
  <c r="T79" i="1" s="1"/>
  <c r="L80" i="1"/>
  <c r="T80" i="1" s="1"/>
  <c r="L81" i="1"/>
  <c r="T81" i="1" s="1"/>
  <c r="L82" i="1"/>
  <c r="L83" i="1"/>
  <c r="L84" i="1"/>
  <c r="L85" i="1"/>
  <c r="L86" i="1"/>
  <c r="T86" i="1" s="1"/>
  <c r="L87" i="1"/>
  <c r="T87" i="1" s="1"/>
  <c r="L88" i="1"/>
  <c r="T88" i="1" s="1"/>
  <c r="L89" i="1"/>
  <c r="L90" i="1"/>
  <c r="L91" i="1"/>
  <c r="L92" i="1"/>
  <c r="Z92" i="1" s="1"/>
  <c r="L93" i="1"/>
  <c r="L94" i="1"/>
  <c r="L95" i="1"/>
  <c r="T95" i="1" s="1"/>
  <c r="L96" i="1"/>
  <c r="T96" i="1" s="1"/>
  <c r="L97" i="1"/>
  <c r="L98" i="1"/>
  <c r="L99" i="1"/>
  <c r="L100" i="1"/>
  <c r="T100" i="1" s="1"/>
  <c r="M75" i="1"/>
  <c r="U75" i="1" s="1"/>
  <c r="M76" i="1"/>
  <c r="U76" i="1" s="1"/>
  <c r="M77" i="1"/>
  <c r="U77" i="1" s="1"/>
  <c r="M78" i="1"/>
  <c r="M79" i="1"/>
  <c r="M80" i="1"/>
  <c r="M81" i="1"/>
  <c r="M82" i="1"/>
  <c r="U82" i="1" s="1"/>
  <c r="M83" i="1"/>
  <c r="M84" i="1"/>
  <c r="U84" i="1" s="1"/>
  <c r="M85" i="1"/>
  <c r="M86" i="1"/>
  <c r="M87" i="1"/>
  <c r="M88" i="1"/>
  <c r="U88" i="1" s="1"/>
  <c r="M89" i="1"/>
  <c r="M90" i="1"/>
  <c r="M91" i="1"/>
  <c r="U91" i="1" s="1"/>
  <c r="M92" i="1"/>
  <c r="U92" i="1" s="1"/>
  <c r="M93" i="1"/>
  <c r="M94" i="1"/>
  <c r="M95" i="1"/>
  <c r="M96" i="1"/>
  <c r="U96" i="1" s="1"/>
  <c r="M97" i="1"/>
  <c r="U97" i="1" s="1"/>
  <c r="M98" i="1"/>
  <c r="U98" i="1" s="1"/>
  <c r="M99" i="1"/>
  <c r="Z99" i="1" s="1"/>
  <c r="M100" i="1"/>
  <c r="N75" i="1"/>
  <c r="N76" i="1"/>
  <c r="N77" i="1"/>
  <c r="N78" i="1"/>
  <c r="V78" i="1" s="1"/>
  <c r="N79" i="1"/>
  <c r="V79" i="1" s="1"/>
  <c r="N80" i="1"/>
  <c r="V80" i="1" s="1"/>
  <c r="N81" i="1"/>
  <c r="N82" i="1"/>
  <c r="N83" i="1"/>
  <c r="N84" i="1"/>
  <c r="V84" i="1" s="1"/>
  <c r="N85" i="1"/>
  <c r="N86" i="1"/>
  <c r="N87" i="1"/>
  <c r="V87" i="1" s="1"/>
  <c r="N88" i="1"/>
  <c r="V88" i="1" s="1"/>
  <c r="N89" i="1"/>
  <c r="N90" i="1"/>
  <c r="N91" i="1"/>
  <c r="N92" i="1"/>
  <c r="V92" i="1" s="1"/>
  <c r="N93" i="1"/>
  <c r="V93" i="1" s="1"/>
  <c r="N94" i="1"/>
  <c r="V94" i="1" s="1"/>
  <c r="N95" i="1"/>
  <c r="V95" i="1" s="1"/>
  <c r="N96" i="1"/>
  <c r="N97" i="1"/>
  <c r="N98" i="1"/>
  <c r="N99" i="1"/>
  <c r="N100" i="1"/>
  <c r="V100" i="1" s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P75" i="1"/>
  <c r="W75" i="1" s="1"/>
  <c r="P76" i="1"/>
  <c r="W76" i="1" s="1"/>
  <c r="P77" i="1"/>
  <c r="W77" i="1" s="1"/>
  <c r="P78" i="1"/>
  <c r="W78" i="1" s="1"/>
  <c r="P79" i="1"/>
  <c r="W79" i="1" s="1"/>
  <c r="P80" i="1"/>
  <c r="W80" i="1" s="1"/>
  <c r="P81" i="1"/>
  <c r="W81" i="1" s="1"/>
  <c r="P82" i="1"/>
  <c r="W82" i="1" s="1"/>
  <c r="P83" i="1"/>
  <c r="W83" i="1" s="1"/>
  <c r="P84" i="1"/>
  <c r="W84" i="1" s="1"/>
  <c r="P85" i="1"/>
  <c r="W85" i="1" s="1"/>
  <c r="P86" i="1"/>
  <c r="W86" i="1" s="1"/>
  <c r="P87" i="1"/>
  <c r="W87" i="1" s="1"/>
  <c r="P88" i="1"/>
  <c r="W88" i="1" s="1"/>
  <c r="P89" i="1"/>
  <c r="W89" i="1" s="1"/>
  <c r="P90" i="1"/>
  <c r="P91" i="1"/>
  <c r="W91" i="1" s="1"/>
  <c r="P92" i="1"/>
  <c r="W92" i="1" s="1"/>
  <c r="P93" i="1"/>
  <c r="W93" i="1" s="1"/>
  <c r="P94" i="1"/>
  <c r="W94" i="1" s="1"/>
  <c r="P95" i="1"/>
  <c r="W95" i="1" s="1"/>
  <c r="P96" i="1"/>
  <c r="W96" i="1" s="1"/>
  <c r="P97" i="1"/>
  <c r="W97" i="1" s="1"/>
  <c r="P98" i="1"/>
  <c r="W98" i="1" s="1"/>
  <c r="P99" i="1"/>
  <c r="W99" i="1" s="1"/>
  <c r="P100" i="1"/>
  <c r="W100" i="1" s="1"/>
  <c r="Q75" i="1"/>
  <c r="X75" i="1" s="1"/>
  <c r="Q76" i="1"/>
  <c r="X76" i="1" s="1"/>
  <c r="Q77" i="1"/>
  <c r="X77" i="1" s="1"/>
  <c r="Q78" i="1"/>
  <c r="X78" i="1" s="1"/>
  <c r="Q79" i="1"/>
  <c r="X79" i="1" s="1"/>
  <c r="Q80" i="1"/>
  <c r="Q81" i="1"/>
  <c r="X81" i="1" s="1"/>
  <c r="Q82" i="1"/>
  <c r="X82" i="1" s="1"/>
  <c r="Q83" i="1"/>
  <c r="X83" i="1" s="1"/>
  <c r="Q84" i="1"/>
  <c r="X84" i="1" s="1"/>
  <c r="Q85" i="1"/>
  <c r="X85" i="1" s="1"/>
  <c r="Q86" i="1"/>
  <c r="X86" i="1" s="1"/>
  <c r="Q87" i="1"/>
  <c r="X87" i="1" s="1"/>
  <c r="Q88" i="1"/>
  <c r="X88" i="1" s="1"/>
  <c r="Q89" i="1"/>
  <c r="X89" i="1" s="1"/>
  <c r="Q90" i="1"/>
  <c r="X90" i="1" s="1"/>
  <c r="Q91" i="1"/>
  <c r="X91" i="1" s="1"/>
  <c r="Q92" i="1"/>
  <c r="Q93" i="1"/>
  <c r="X93" i="1" s="1"/>
  <c r="Q94" i="1"/>
  <c r="X94" i="1" s="1"/>
  <c r="Q95" i="1"/>
  <c r="X95" i="1" s="1"/>
  <c r="Q96" i="1"/>
  <c r="X96" i="1" s="1"/>
  <c r="Q97" i="1"/>
  <c r="X97" i="1" s="1"/>
  <c r="Q98" i="1"/>
  <c r="X98" i="1" s="1"/>
  <c r="Q99" i="1"/>
  <c r="X99" i="1" s="1"/>
  <c r="Q100" i="1"/>
  <c r="R75" i="1"/>
  <c r="Y75" i="1" s="1"/>
  <c r="R76" i="1"/>
  <c r="Y76" i="1" s="1"/>
  <c r="R77" i="1"/>
  <c r="Y77" i="1" s="1"/>
  <c r="R78" i="1"/>
  <c r="Y78" i="1" s="1"/>
  <c r="R79" i="1"/>
  <c r="Y79" i="1" s="1"/>
  <c r="R80" i="1"/>
  <c r="Y80" i="1" s="1"/>
  <c r="R81" i="1"/>
  <c r="R82" i="1"/>
  <c r="R83" i="1"/>
  <c r="Y83" i="1" s="1"/>
  <c r="R84" i="1"/>
  <c r="Y84" i="1" s="1"/>
  <c r="R85" i="1"/>
  <c r="Y85" i="1" s="1"/>
  <c r="R86" i="1"/>
  <c r="Y86" i="1" s="1"/>
  <c r="R87" i="1"/>
  <c r="Y87" i="1" s="1"/>
  <c r="R88" i="1"/>
  <c r="Y88" i="1" s="1"/>
  <c r="R89" i="1"/>
  <c r="Y89" i="1" s="1"/>
  <c r="R90" i="1"/>
  <c r="Y90" i="1" s="1"/>
  <c r="R91" i="1"/>
  <c r="Y91" i="1" s="1"/>
  <c r="R92" i="1"/>
  <c r="Y92" i="1" s="1"/>
  <c r="R93" i="1"/>
  <c r="Y93" i="1" s="1"/>
  <c r="R94" i="1"/>
  <c r="Y94" i="1" s="1"/>
  <c r="R95" i="1"/>
  <c r="Y95" i="1" s="1"/>
  <c r="R96" i="1"/>
  <c r="Y96" i="1" s="1"/>
  <c r="R97" i="1"/>
  <c r="Y97" i="1" s="1"/>
  <c r="R98" i="1"/>
  <c r="Y98" i="1" s="1"/>
  <c r="R99" i="1"/>
  <c r="Y99" i="1" s="1"/>
  <c r="R100" i="1"/>
  <c r="Y100" i="1" s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T75" i="1"/>
  <c r="T76" i="1"/>
  <c r="T77" i="1"/>
  <c r="T82" i="1"/>
  <c r="T83" i="1"/>
  <c r="T84" i="1"/>
  <c r="T85" i="1"/>
  <c r="T89" i="1"/>
  <c r="T90" i="1"/>
  <c r="T91" i="1"/>
  <c r="T93" i="1"/>
  <c r="T94" i="1"/>
  <c r="T97" i="1"/>
  <c r="T98" i="1"/>
  <c r="T99" i="1"/>
  <c r="U78" i="1"/>
  <c r="U79" i="1"/>
  <c r="U80" i="1"/>
  <c r="U81" i="1"/>
  <c r="U85" i="1"/>
  <c r="U86" i="1"/>
  <c r="U87" i="1"/>
  <c r="U89" i="1"/>
  <c r="U90" i="1"/>
  <c r="U93" i="1"/>
  <c r="U94" i="1"/>
  <c r="U95" i="1"/>
  <c r="U100" i="1"/>
  <c r="V75" i="1"/>
  <c r="V76" i="1"/>
  <c r="V77" i="1"/>
  <c r="V81" i="1"/>
  <c r="V82" i="1"/>
  <c r="V83" i="1"/>
  <c r="V85" i="1"/>
  <c r="V86" i="1"/>
  <c r="V89" i="1"/>
  <c r="V90" i="1"/>
  <c r="V91" i="1"/>
  <c r="V96" i="1"/>
  <c r="V97" i="1"/>
  <c r="V98" i="1"/>
  <c r="V99" i="1"/>
  <c r="X80" i="1"/>
  <c r="X92" i="1"/>
  <c r="X100" i="1"/>
  <c r="Y81" i="1"/>
  <c r="Y82" i="1"/>
  <c r="AA82" i="1"/>
  <c r="L56" i="1"/>
  <c r="L57" i="1"/>
  <c r="T57" i="1" s="1"/>
  <c r="L58" i="1"/>
  <c r="L59" i="1"/>
  <c r="L60" i="1"/>
  <c r="L61" i="1"/>
  <c r="L62" i="1"/>
  <c r="T62" i="1" s="1"/>
  <c r="L63" i="1"/>
  <c r="T63" i="1" s="1"/>
  <c r="L64" i="1"/>
  <c r="T64" i="1" s="1"/>
  <c r="L65" i="1"/>
  <c r="T65" i="1" s="1"/>
  <c r="L66" i="1"/>
  <c r="T66" i="1" s="1"/>
  <c r="L67" i="1"/>
  <c r="L68" i="1"/>
  <c r="L69" i="1"/>
  <c r="T69" i="1" s="1"/>
  <c r="L70" i="1"/>
  <c r="T70" i="1" s="1"/>
  <c r="L71" i="1"/>
  <c r="T71" i="1" s="1"/>
  <c r="L72" i="1"/>
  <c r="L73" i="1"/>
  <c r="L74" i="1"/>
  <c r="M56" i="1"/>
  <c r="M57" i="1"/>
  <c r="U57" i="1" s="1"/>
  <c r="M58" i="1"/>
  <c r="U58" i="1" s="1"/>
  <c r="M59" i="1"/>
  <c r="M60" i="1"/>
  <c r="U60" i="1" s="1"/>
  <c r="M61" i="1"/>
  <c r="M62" i="1"/>
  <c r="M63" i="1"/>
  <c r="M64" i="1"/>
  <c r="M65" i="1"/>
  <c r="U65" i="1" s="1"/>
  <c r="M66" i="1"/>
  <c r="U66" i="1" s="1"/>
  <c r="M67" i="1"/>
  <c r="U67" i="1" s="1"/>
  <c r="M68" i="1"/>
  <c r="U68" i="1" s="1"/>
  <c r="M69" i="1"/>
  <c r="U69" i="1" s="1"/>
  <c r="M70" i="1"/>
  <c r="M71" i="1"/>
  <c r="M72" i="1"/>
  <c r="U72" i="1" s="1"/>
  <c r="M73" i="1"/>
  <c r="U73" i="1" s="1"/>
  <c r="M74" i="1"/>
  <c r="U74" i="1" s="1"/>
  <c r="N56" i="1"/>
  <c r="N57" i="1"/>
  <c r="N58" i="1"/>
  <c r="N59" i="1"/>
  <c r="N60" i="1"/>
  <c r="V60" i="1" s="1"/>
  <c r="N61" i="1"/>
  <c r="V61" i="1" s="1"/>
  <c r="N62" i="1"/>
  <c r="N63" i="1"/>
  <c r="V63" i="1" s="1"/>
  <c r="N64" i="1"/>
  <c r="N65" i="1"/>
  <c r="N66" i="1"/>
  <c r="N67" i="1"/>
  <c r="N68" i="1"/>
  <c r="V68" i="1" s="1"/>
  <c r="N69" i="1"/>
  <c r="V69" i="1" s="1"/>
  <c r="N70" i="1"/>
  <c r="V70" i="1" s="1"/>
  <c r="N71" i="1"/>
  <c r="V71" i="1" s="1"/>
  <c r="N72" i="1"/>
  <c r="V72" i="1" s="1"/>
  <c r="N73" i="1"/>
  <c r="N74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P56" i="1"/>
  <c r="W56" i="1" s="1"/>
  <c r="P57" i="1"/>
  <c r="P58" i="1"/>
  <c r="W58" i="1" s="1"/>
  <c r="P59" i="1"/>
  <c r="W59" i="1" s="1"/>
  <c r="P60" i="1"/>
  <c r="W60" i="1" s="1"/>
  <c r="P61" i="1"/>
  <c r="W61" i="1" s="1"/>
  <c r="P62" i="1"/>
  <c r="W62" i="1" s="1"/>
  <c r="P63" i="1"/>
  <c r="W63" i="1" s="1"/>
  <c r="P64" i="1"/>
  <c r="W64" i="1" s="1"/>
  <c r="P65" i="1"/>
  <c r="W65" i="1" s="1"/>
  <c r="P66" i="1"/>
  <c r="W66" i="1" s="1"/>
  <c r="P67" i="1"/>
  <c r="W67" i="1" s="1"/>
  <c r="P68" i="1"/>
  <c r="W68" i="1" s="1"/>
  <c r="P69" i="1"/>
  <c r="W69" i="1" s="1"/>
  <c r="P70" i="1"/>
  <c r="W70" i="1" s="1"/>
  <c r="P71" i="1"/>
  <c r="W71" i="1" s="1"/>
  <c r="P72" i="1"/>
  <c r="W72" i="1" s="1"/>
  <c r="P73" i="1"/>
  <c r="W73" i="1" s="1"/>
  <c r="P74" i="1"/>
  <c r="W74" i="1" s="1"/>
  <c r="Q56" i="1"/>
  <c r="X56" i="1" s="1"/>
  <c r="Q57" i="1"/>
  <c r="Q58" i="1"/>
  <c r="X58" i="1" s="1"/>
  <c r="Q59" i="1"/>
  <c r="X59" i="1" s="1"/>
  <c r="Q60" i="1"/>
  <c r="X60" i="1" s="1"/>
  <c r="Q61" i="1"/>
  <c r="Q62" i="1"/>
  <c r="X62" i="1" s="1"/>
  <c r="Q63" i="1"/>
  <c r="X63" i="1" s="1"/>
  <c r="Q64" i="1"/>
  <c r="X64" i="1" s="1"/>
  <c r="Q65" i="1"/>
  <c r="Q66" i="1"/>
  <c r="X66" i="1" s="1"/>
  <c r="Q67" i="1"/>
  <c r="X67" i="1" s="1"/>
  <c r="Q68" i="1"/>
  <c r="X68" i="1" s="1"/>
  <c r="Q69" i="1"/>
  <c r="Q70" i="1"/>
  <c r="X70" i="1" s="1"/>
  <c r="Q71" i="1"/>
  <c r="X71" i="1" s="1"/>
  <c r="Q72" i="1"/>
  <c r="X72" i="1" s="1"/>
  <c r="Q73" i="1"/>
  <c r="Q74" i="1"/>
  <c r="X74" i="1" s="1"/>
  <c r="R56" i="1"/>
  <c r="Y56" i="1" s="1"/>
  <c r="R57" i="1"/>
  <c r="Y57" i="1" s="1"/>
  <c r="R58" i="1"/>
  <c r="Y58" i="1" s="1"/>
  <c r="R59" i="1"/>
  <c r="Y59" i="1" s="1"/>
  <c r="R60" i="1"/>
  <c r="Y60" i="1" s="1"/>
  <c r="R61" i="1"/>
  <c r="Y61" i="1" s="1"/>
  <c r="R62" i="1"/>
  <c r="Y62" i="1" s="1"/>
  <c r="R63" i="1"/>
  <c r="Y63" i="1" s="1"/>
  <c r="R64" i="1"/>
  <c r="Y64" i="1" s="1"/>
  <c r="R65" i="1"/>
  <c r="Y65" i="1" s="1"/>
  <c r="R66" i="1"/>
  <c r="Y66" i="1" s="1"/>
  <c r="R67" i="1"/>
  <c r="Y67" i="1" s="1"/>
  <c r="R68" i="1"/>
  <c r="Y68" i="1" s="1"/>
  <c r="R69" i="1"/>
  <c r="Y69" i="1" s="1"/>
  <c r="R70" i="1"/>
  <c r="Y70" i="1" s="1"/>
  <c r="R71" i="1"/>
  <c r="Y71" i="1" s="1"/>
  <c r="R72" i="1"/>
  <c r="Y72" i="1" s="1"/>
  <c r="R73" i="1"/>
  <c r="Y73" i="1" s="1"/>
  <c r="R74" i="1"/>
  <c r="Y74" i="1" s="1"/>
  <c r="S56" i="1"/>
  <c r="S57" i="1"/>
  <c r="S58" i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T56" i="1"/>
  <c r="T58" i="1"/>
  <c r="T59" i="1"/>
  <c r="T60" i="1"/>
  <c r="T61" i="1"/>
  <c r="T67" i="1"/>
  <c r="T68" i="1"/>
  <c r="T72" i="1"/>
  <c r="T73" i="1"/>
  <c r="T74" i="1"/>
  <c r="U56" i="1"/>
  <c r="U59" i="1"/>
  <c r="U61" i="1"/>
  <c r="U62" i="1"/>
  <c r="U63" i="1"/>
  <c r="U64" i="1"/>
  <c r="U70" i="1"/>
  <c r="U71" i="1"/>
  <c r="V56" i="1"/>
  <c r="V57" i="1"/>
  <c r="V58" i="1"/>
  <c r="V59" i="1"/>
  <c r="V62" i="1"/>
  <c r="V64" i="1"/>
  <c r="V65" i="1"/>
  <c r="V66" i="1"/>
  <c r="V67" i="1"/>
  <c r="V73" i="1"/>
  <c r="V74" i="1"/>
  <c r="W57" i="1"/>
  <c r="L33" i="1"/>
  <c r="L34" i="1"/>
  <c r="L35" i="1"/>
  <c r="T35" i="1" s="1"/>
  <c r="L36" i="1"/>
  <c r="L37" i="1"/>
  <c r="L38" i="1"/>
  <c r="T38" i="1" s="1"/>
  <c r="L39" i="1"/>
  <c r="T39" i="1" s="1"/>
  <c r="L40" i="1"/>
  <c r="L41" i="1"/>
  <c r="T41" i="1" s="1"/>
  <c r="L42" i="1"/>
  <c r="T42" i="1" s="1"/>
  <c r="L43" i="1"/>
  <c r="T43" i="1" s="1"/>
  <c r="L44" i="1"/>
  <c r="T44" i="1" s="1"/>
  <c r="L45" i="1"/>
  <c r="L46" i="1"/>
  <c r="L47" i="1"/>
  <c r="T47" i="1" s="1"/>
  <c r="L48" i="1"/>
  <c r="L49" i="1"/>
  <c r="L50" i="1"/>
  <c r="L51" i="1"/>
  <c r="T51" i="1" s="1"/>
  <c r="L52" i="1"/>
  <c r="L53" i="1"/>
  <c r="T53" i="1" s="1"/>
  <c r="L54" i="1"/>
  <c r="T54" i="1" s="1"/>
  <c r="L55" i="1"/>
  <c r="T55" i="1" s="1"/>
  <c r="M33" i="1"/>
  <c r="M34" i="1"/>
  <c r="U34" i="1" s="1"/>
  <c r="M35" i="1"/>
  <c r="M36" i="1"/>
  <c r="U36" i="1" s="1"/>
  <c r="M37" i="1"/>
  <c r="U37" i="1" s="1"/>
  <c r="M38" i="1"/>
  <c r="M39" i="1"/>
  <c r="U39" i="1" s="1"/>
  <c r="M40" i="1"/>
  <c r="U40" i="1" s="1"/>
  <c r="M41" i="1"/>
  <c r="M42" i="1"/>
  <c r="U42" i="1" s="1"/>
  <c r="M43" i="1"/>
  <c r="U43" i="1" s="1"/>
  <c r="M44" i="1"/>
  <c r="U44" i="1" s="1"/>
  <c r="M45" i="1"/>
  <c r="M46" i="1"/>
  <c r="M47" i="1"/>
  <c r="M48" i="1"/>
  <c r="U48" i="1" s="1"/>
  <c r="M49" i="1"/>
  <c r="M50" i="1"/>
  <c r="U50" i="1" s="1"/>
  <c r="M51" i="1"/>
  <c r="M52" i="1"/>
  <c r="U52" i="1" s="1"/>
  <c r="M53" i="1"/>
  <c r="M54" i="1"/>
  <c r="M55" i="1"/>
  <c r="U55" i="1" s="1"/>
  <c r="N33" i="1"/>
  <c r="V33" i="1" s="1"/>
  <c r="N34" i="1"/>
  <c r="V34" i="1" s="1"/>
  <c r="N35" i="1"/>
  <c r="V35" i="1" s="1"/>
  <c r="N36" i="1"/>
  <c r="V36" i="1" s="1"/>
  <c r="N37" i="1"/>
  <c r="V37" i="1" s="1"/>
  <c r="N38" i="1"/>
  <c r="N39" i="1"/>
  <c r="V39" i="1" s="1"/>
  <c r="N40" i="1"/>
  <c r="V40" i="1" s="1"/>
  <c r="N41" i="1"/>
  <c r="V41" i="1" s="1"/>
  <c r="N42" i="1"/>
  <c r="V42" i="1" s="1"/>
  <c r="N43" i="1"/>
  <c r="V43" i="1" s="1"/>
  <c r="N44" i="1"/>
  <c r="N45" i="1"/>
  <c r="V45" i="1" s="1"/>
  <c r="N46" i="1"/>
  <c r="N47" i="1"/>
  <c r="N48" i="1"/>
  <c r="N49" i="1"/>
  <c r="V49" i="1" s="1"/>
  <c r="N50" i="1"/>
  <c r="N51" i="1"/>
  <c r="N52" i="1"/>
  <c r="N53" i="1"/>
  <c r="V53" i="1" s="1"/>
  <c r="N54" i="1"/>
  <c r="N55" i="1"/>
  <c r="V55" i="1" s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P33" i="1"/>
  <c r="W33" i="1" s="1"/>
  <c r="P34" i="1"/>
  <c r="W34" i="1" s="1"/>
  <c r="P35" i="1"/>
  <c r="W35" i="1" s="1"/>
  <c r="P36" i="1"/>
  <c r="W36" i="1" s="1"/>
  <c r="P37" i="1"/>
  <c r="W37" i="1" s="1"/>
  <c r="P38" i="1"/>
  <c r="W38" i="1" s="1"/>
  <c r="P39" i="1"/>
  <c r="W39" i="1" s="1"/>
  <c r="P40" i="1"/>
  <c r="P41" i="1"/>
  <c r="W41" i="1" s="1"/>
  <c r="P42" i="1"/>
  <c r="W42" i="1" s="1"/>
  <c r="P43" i="1"/>
  <c r="W43" i="1" s="1"/>
  <c r="P44" i="1"/>
  <c r="W44" i="1" s="1"/>
  <c r="P45" i="1"/>
  <c r="W45" i="1" s="1"/>
  <c r="P46" i="1"/>
  <c r="W46" i="1" s="1"/>
  <c r="P47" i="1"/>
  <c r="W47" i="1" s="1"/>
  <c r="P48" i="1"/>
  <c r="W48" i="1" s="1"/>
  <c r="P49" i="1"/>
  <c r="W49" i="1" s="1"/>
  <c r="P50" i="1"/>
  <c r="W50" i="1" s="1"/>
  <c r="P51" i="1"/>
  <c r="W51" i="1" s="1"/>
  <c r="P52" i="1"/>
  <c r="W52" i="1" s="1"/>
  <c r="P53" i="1"/>
  <c r="W53" i="1" s="1"/>
  <c r="P54" i="1"/>
  <c r="W54" i="1" s="1"/>
  <c r="P55" i="1"/>
  <c r="W55" i="1" s="1"/>
  <c r="Q33" i="1"/>
  <c r="X33" i="1" s="1"/>
  <c r="Q34" i="1"/>
  <c r="Q35" i="1"/>
  <c r="X35" i="1" s="1"/>
  <c r="Q36" i="1"/>
  <c r="X36" i="1" s="1"/>
  <c r="Q37" i="1"/>
  <c r="X37" i="1" s="1"/>
  <c r="Q38" i="1"/>
  <c r="Q39" i="1"/>
  <c r="X39" i="1" s="1"/>
  <c r="Q40" i="1"/>
  <c r="X40" i="1" s="1"/>
  <c r="Q41" i="1"/>
  <c r="Q42" i="1"/>
  <c r="Q43" i="1"/>
  <c r="X43" i="1" s="1"/>
  <c r="Q44" i="1"/>
  <c r="X44" i="1" s="1"/>
  <c r="Q45" i="1"/>
  <c r="X45" i="1" s="1"/>
  <c r="Q46" i="1"/>
  <c r="Q47" i="1"/>
  <c r="X47" i="1" s="1"/>
  <c r="Q48" i="1"/>
  <c r="X48" i="1" s="1"/>
  <c r="Q49" i="1"/>
  <c r="Q50" i="1"/>
  <c r="Q51" i="1"/>
  <c r="X51" i="1" s="1"/>
  <c r="Q52" i="1"/>
  <c r="X52" i="1" s="1"/>
  <c r="Q53" i="1"/>
  <c r="X53" i="1" s="1"/>
  <c r="Q54" i="1"/>
  <c r="X54" i="1" s="1"/>
  <c r="Q55" i="1"/>
  <c r="X55" i="1" s="1"/>
  <c r="R33" i="1"/>
  <c r="Y33" i="1" s="1"/>
  <c r="R34" i="1"/>
  <c r="Y34" i="1" s="1"/>
  <c r="R35" i="1"/>
  <c r="Y35" i="1" s="1"/>
  <c r="R36" i="1"/>
  <c r="Y36" i="1" s="1"/>
  <c r="R37" i="1"/>
  <c r="Y37" i="1" s="1"/>
  <c r="R38" i="1"/>
  <c r="Y38" i="1" s="1"/>
  <c r="R39" i="1"/>
  <c r="Y39" i="1" s="1"/>
  <c r="R40" i="1"/>
  <c r="Y40" i="1" s="1"/>
  <c r="R41" i="1"/>
  <c r="Y41" i="1" s="1"/>
  <c r="R42" i="1"/>
  <c r="Y42" i="1" s="1"/>
  <c r="R43" i="1"/>
  <c r="Y43" i="1" s="1"/>
  <c r="R44" i="1"/>
  <c r="Y44" i="1" s="1"/>
  <c r="R45" i="1"/>
  <c r="Y45" i="1" s="1"/>
  <c r="R46" i="1"/>
  <c r="Y46" i="1" s="1"/>
  <c r="R47" i="1"/>
  <c r="Y47" i="1" s="1"/>
  <c r="R48" i="1"/>
  <c r="Y48" i="1" s="1"/>
  <c r="R49" i="1"/>
  <c r="Y49" i="1" s="1"/>
  <c r="R50" i="1"/>
  <c r="Y50" i="1" s="1"/>
  <c r="R51" i="1"/>
  <c r="Y51" i="1" s="1"/>
  <c r="R52" i="1"/>
  <c r="Y52" i="1" s="1"/>
  <c r="R53" i="1"/>
  <c r="Y53" i="1" s="1"/>
  <c r="R54" i="1"/>
  <c r="Y54" i="1" s="1"/>
  <c r="R55" i="1"/>
  <c r="Y55" i="1" s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T33" i="1"/>
  <c r="T34" i="1"/>
  <c r="T36" i="1"/>
  <c r="T37" i="1"/>
  <c r="T40" i="1"/>
  <c r="T45" i="1"/>
  <c r="T46" i="1"/>
  <c r="T48" i="1"/>
  <c r="T49" i="1"/>
  <c r="T50" i="1"/>
  <c r="T52" i="1"/>
  <c r="U33" i="1"/>
  <c r="U35" i="1"/>
  <c r="U38" i="1"/>
  <c r="U41" i="1"/>
  <c r="U45" i="1"/>
  <c r="U46" i="1"/>
  <c r="U47" i="1"/>
  <c r="U49" i="1"/>
  <c r="U51" i="1"/>
  <c r="U53" i="1"/>
  <c r="U54" i="1"/>
  <c r="V38" i="1"/>
  <c r="V44" i="1"/>
  <c r="V46" i="1"/>
  <c r="V47" i="1"/>
  <c r="V48" i="1"/>
  <c r="V50" i="1"/>
  <c r="V51" i="1"/>
  <c r="V52" i="1"/>
  <c r="V54" i="1"/>
  <c r="W40" i="1"/>
  <c r="X41" i="1"/>
  <c r="X49" i="1"/>
  <c r="L27" i="1"/>
  <c r="L28" i="1"/>
  <c r="T28" i="1" s="1"/>
  <c r="L29" i="1"/>
  <c r="L30" i="1"/>
  <c r="T30" i="1" s="1"/>
  <c r="L31" i="1"/>
  <c r="T31" i="1" s="1"/>
  <c r="L32" i="1"/>
  <c r="M27" i="1"/>
  <c r="M28" i="1"/>
  <c r="U28" i="1" s="1"/>
  <c r="M29" i="1"/>
  <c r="U29" i="1" s="1"/>
  <c r="M30" i="1"/>
  <c r="U30" i="1" s="1"/>
  <c r="M31" i="1"/>
  <c r="U31" i="1" s="1"/>
  <c r="M32" i="1"/>
  <c r="N27" i="1"/>
  <c r="N28" i="1"/>
  <c r="V28" i="1" s="1"/>
  <c r="N29" i="1"/>
  <c r="V29" i="1" s="1"/>
  <c r="N30" i="1"/>
  <c r="V30" i="1" s="1"/>
  <c r="N31" i="1"/>
  <c r="V31" i="1" s="1"/>
  <c r="N32" i="1"/>
  <c r="V32" i="1" s="1"/>
  <c r="O27" i="1"/>
  <c r="O28" i="1"/>
  <c r="O29" i="1"/>
  <c r="O30" i="1"/>
  <c r="O31" i="1"/>
  <c r="O32" i="1"/>
  <c r="P27" i="1"/>
  <c r="W27" i="1" s="1"/>
  <c r="P28" i="1"/>
  <c r="W28" i="1" s="1"/>
  <c r="P29" i="1"/>
  <c r="W29" i="1" s="1"/>
  <c r="P30" i="1"/>
  <c r="AA30" i="1" s="1"/>
  <c r="P31" i="1"/>
  <c r="P32" i="1"/>
  <c r="W32" i="1" s="1"/>
  <c r="Q27" i="1"/>
  <c r="X27" i="1" s="1"/>
  <c r="Q28" i="1"/>
  <c r="X28" i="1" s="1"/>
  <c r="Q29" i="1"/>
  <c r="X29" i="1" s="1"/>
  <c r="Q30" i="1"/>
  <c r="X30" i="1" s="1"/>
  <c r="Q31" i="1"/>
  <c r="X31" i="1" s="1"/>
  <c r="Q32" i="1"/>
  <c r="X32" i="1" s="1"/>
  <c r="R27" i="1"/>
  <c r="Y27" i="1" s="1"/>
  <c r="R28" i="1"/>
  <c r="Y28" i="1" s="1"/>
  <c r="R29" i="1"/>
  <c r="Y29" i="1" s="1"/>
  <c r="R30" i="1"/>
  <c r="Y30" i="1" s="1"/>
  <c r="R31" i="1"/>
  <c r="Y31" i="1" s="1"/>
  <c r="R32" i="1"/>
  <c r="Y32" i="1" s="1"/>
  <c r="S27" i="1"/>
  <c r="S28" i="1"/>
  <c r="S29" i="1"/>
  <c r="S30" i="1"/>
  <c r="S31" i="1"/>
  <c r="S32" i="1"/>
  <c r="T27" i="1"/>
  <c r="T32" i="1"/>
  <c r="U27" i="1"/>
  <c r="V27" i="1"/>
  <c r="W31" i="1"/>
  <c r="Z76" i="1" l="1"/>
  <c r="Z199" i="1"/>
  <c r="Z216" i="1"/>
  <c r="V212" i="1"/>
  <c r="AA219" i="1"/>
  <c r="X194" i="1"/>
  <c r="Z219" i="1"/>
  <c r="Z228" i="1"/>
  <c r="Z83" i="1"/>
  <c r="AA206" i="1"/>
  <c r="T125" i="1"/>
  <c r="Z29" i="1"/>
  <c r="AA90" i="1"/>
  <c r="Z215" i="1"/>
  <c r="AA120" i="1"/>
  <c r="Z121" i="1"/>
  <c r="Z211" i="1"/>
  <c r="Z225" i="1"/>
  <c r="T92" i="1"/>
  <c r="AA198" i="1"/>
  <c r="AA207" i="1"/>
  <c r="Z221" i="1"/>
  <c r="AA136" i="1"/>
  <c r="Z137" i="1"/>
  <c r="Z214" i="1"/>
  <c r="V225" i="1"/>
  <c r="U83" i="1"/>
  <c r="Z133" i="1"/>
  <c r="AA223" i="1"/>
  <c r="Z220" i="1"/>
  <c r="Z227" i="1"/>
  <c r="Z32" i="1"/>
  <c r="AA98" i="1"/>
  <c r="T133" i="1"/>
  <c r="Z213" i="1"/>
  <c r="U99" i="1"/>
  <c r="AA128" i="1"/>
  <c r="Z129" i="1"/>
  <c r="Z195" i="1"/>
  <c r="Z103" i="1"/>
  <c r="Z156" i="1"/>
  <c r="AA202" i="1"/>
  <c r="Z206" i="1"/>
  <c r="Z198" i="1"/>
  <c r="Z190" i="1"/>
  <c r="Z191" i="1"/>
  <c r="Z200" i="1"/>
  <c r="Z192" i="1"/>
  <c r="Z201" i="1"/>
  <c r="Z193" i="1"/>
  <c r="AA215" i="1"/>
  <c r="Z97" i="1"/>
  <c r="Z89" i="1"/>
  <c r="Z81" i="1"/>
  <c r="Z91" i="1"/>
  <c r="Z75" i="1"/>
  <c r="Z186" i="1"/>
  <c r="Z207" i="1"/>
  <c r="AA89" i="1"/>
  <c r="AA189" i="1"/>
  <c r="Z100" i="1"/>
  <c r="Z84" i="1"/>
  <c r="Z94" i="1"/>
  <c r="Z86" i="1"/>
  <c r="Z78" i="1"/>
  <c r="Z96" i="1"/>
  <c r="Z88" i="1"/>
  <c r="Z80" i="1"/>
  <c r="AA143" i="1"/>
  <c r="Z202" i="1"/>
  <c r="Z194" i="1"/>
  <c r="Z203" i="1"/>
  <c r="Z204" i="1"/>
  <c r="Z196" i="1"/>
  <c r="Z205" i="1"/>
  <c r="Z197" i="1"/>
  <c r="Z95" i="1"/>
  <c r="Z87" i="1"/>
  <c r="Z79" i="1"/>
  <c r="W206" i="1"/>
  <c r="W90" i="1"/>
  <c r="AA27" i="1"/>
  <c r="AA85" i="1"/>
  <c r="AA190" i="1"/>
  <c r="U32" i="1"/>
  <c r="W30" i="1"/>
  <c r="T29" i="1"/>
  <c r="Z28" i="1"/>
  <c r="Z27" i="1"/>
  <c r="Z31" i="1"/>
  <c r="Z77" i="1"/>
  <c r="W189" i="1"/>
  <c r="Z208" i="1"/>
  <c r="Z217" i="1"/>
  <c r="Z209" i="1"/>
  <c r="Z218" i="1"/>
  <c r="Z210" i="1"/>
  <c r="AA228" i="1"/>
  <c r="Z224" i="1"/>
  <c r="Z226" i="1"/>
  <c r="AA97" i="1"/>
  <c r="Z93" i="1"/>
  <c r="AA94" i="1"/>
  <c r="AA78" i="1"/>
  <c r="Z154" i="1"/>
  <c r="Z146" i="1"/>
  <c r="Z160" i="1"/>
  <c r="Z152" i="1"/>
  <c r="Z144" i="1"/>
  <c r="AA181" i="1"/>
  <c r="Z185" i="1"/>
  <c r="Z177" i="1"/>
  <c r="Z182" i="1"/>
  <c r="Z187" i="1"/>
  <c r="Z179" i="1"/>
  <c r="Z184" i="1"/>
  <c r="AA31" i="1"/>
  <c r="AA93" i="1"/>
  <c r="AA77" i="1"/>
  <c r="AA176" i="1"/>
  <c r="AA168" i="1"/>
  <c r="Z171" i="1"/>
  <c r="Z163" i="1"/>
  <c r="Z169" i="1"/>
  <c r="W198" i="1"/>
  <c r="W215" i="1"/>
  <c r="AA81" i="1"/>
  <c r="Z85" i="1"/>
  <c r="Z30" i="1"/>
  <c r="AA40" i="1"/>
  <c r="Z98" i="1"/>
  <c r="Z90" i="1"/>
  <c r="Z82" i="1"/>
  <c r="Z62" i="1"/>
  <c r="AA86" i="1"/>
  <c r="Z119" i="1"/>
  <c r="Z158" i="1"/>
  <c r="Z150" i="1"/>
  <c r="Z142" i="1"/>
  <c r="Z148" i="1"/>
  <c r="Z140" i="1"/>
  <c r="AA185" i="1"/>
  <c r="AA177" i="1"/>
  <c r="Z189" i="1"/>
  <c r="Z181" i="1"/>
  <c r="Z178" i="1"/>
  <c r="Z183" i="1"/>
  <c r="Z188" i="1"/>
  <c r="Z180" i="1"/>
  <c r="Z47" i="1"/>
  <c r="AA172" i="1"/>
  <c r="AA164" i="1"/>
  <c r="Z175" i="1"/>
  <c r="Z167" i="1"/>
  <c r="Z173" i="1"/>
  <c r="Z165" i="1"/>
  <c r="AA178" i="1"/>
  <c r="Y178" i="1"/>
  <c r="AA179" i="1"/>
  <c r="X179" i="1"/>
  <c r="AA226" i="1"/>
  <c r="X226" i="1"/>
  <c r="AA59" i="1"/>
  <c r="Z111" i="1"/>
  <c r="V103" i="1"/>
  <c r="AA161" i="1"/>
  <c r="Y161" i="1"/>
  <c r="Y157" i="1"/>
  <c r="AA157" i="1"/>
  <c r="AA153" i="1"/>
  <c r="Y153" i="1"/>
  <c r="Y149" i="1"/>
  <c r="AA149" i="1"/>
  <c r="AA145" i="1"/>
  <c r="Y145" i="1"/>
  <c r="W155" i="1"/>
  <c r="AA155" i="1"/>
  <c r="W147" i="1"/>
  <c r="AA147" i="1"/>
  <c r="W139" i="1"/>
  <c r="AA139" i="1"/>
  <c r="X170" i="1"/>
  <c r="AA170" i="1"/>
  <c r="X166" i="1"/>
  <c r="AA166" i="1"/>
  <c r="AA182" i="1"/>
  <c r="Y182" i="1"/>
  <c r="AA183" i="1"/>
  <c r="X183" i="1"/>
  <c r="W188" i="1"/>
  <c r="AA188" i="1"/>
  <c r="W180" i="1"/>
  <c r="AA180" i="1"/>
  <c r="AA225" i="1"/>
  <c r="Y225" i="1"/>
  <c r="AA29" i="1"/>
  <c r="AA100" i="1"/>
  <c r="AA96" i="1"/>
  <c r="AA92" i="1"/>
  <c r="AA88" i="1"/>
  <c r="AA84" i="1"/>
  <c r="AA80" i="1"/>
  <c r="AA76" i="1"/>
  <c r="AA116" i="1"/>
  <c r="AA159" i="1"/>
  <c r="AA162" i="1"/>
  <c r="AA220" i="1"/>
  <c r="Y220" i="1"/>
  <c r="AA216" i="1"/>
  <c r="Y216" i="1"/>
  <c r="AA212" i="1"/>
  <c r="Y212" i="1"/>
  <c r="AA208" i="1"/>
  <c r="Y208" i="1"/>
  <c r="AA221" i="1"/>
  <c r="X221" i="1"/>
  <c r="AA217" i="1"/>
  <c r="X217" i="1"/>
  <c r="AA213" i="1"/>
  <c r="X213" i="1"/>
  <c r="AA209" i="1"/>
  <c r="X209" i="1"/>
  <c r="W222" i="1"/>
  <c r="AA222" i="1"/>
  <c r="W218" i="1"/>
  <c r="AA218" i="1"/>
  <c r="W214" i="1"/>
  <c r="AA214" i="1"/>
  <c r="W210" i="1"/>
  <c r="AA210" i="1"/>
  <c r="X174" i="1"/>
  <c r="AA174" i="1"/>
  <c r="AA186" i="1"/>
  <c r="Y186" i="1"/>
  <c r="AA187" i="1"/>
  <c r="X187" i="1"/>
  <c r="W184" i="1"/>
  <c r="AA184" i="1"/>
  <c r="W227" i="1"/>
  <c r="AA227" i="1"/>
  <c r="AA32" i="1"/>
  <c r="AA28" i="1"/>
  <c r="AA54" i="1"/>
  <c r="AA99" i="1"/>
  <c r="AA95" i="1"/>
  <c r="AA91" i="1"/>
  <c r="AA87" i="1"/>
  <c r="AA83" i="1"/>
  <c r="AA79" i="1"/>
  <c r="AA75" i="1"/>
  <c r="AA108" i="1"/>
  <c r="AA151" i="1"/>
  <c r="AA203" i="1"/>
  <c r="Y203" i="1"/>
  <c r="AA199" i="1"/>
  <c r="Y199" i="1"/>
  <c r="AA195" i="1"/>
  <c r="Y195" i="1"/>
  <c r="AA191" i="1"/>
  <c r="Y191" i="1"/>
  <c r="AA204" i="1"/>
  <c r="X204" i="1"/>
  <c r="AA200" i="1"/>
  <c r="X200" i="1"/>
  <c r="AA196" i="1"/>
  <c r="X196" i="1"/>
  <c r="AA192" i="1"/>
  <c r="X192" i="1"/>
  <c r="W205" i="1"/>
  <c r="AA205" i="1"/>
  <c r="W201" i="1"/>
  <c r="AA201" i="1"/>
  <c r="W197" i="1"/>
  <c r="AA197" i="1"/>
  <c r="W193" i="1"/>
  <c r="AA193" i="1"/>
  <c r="Z135" i="1"/>
  <c r="Z131" i="1"/>
  <c r="Z127" i="1"/>
  <c r="Z123" i="1"/>
  <c r="Z115" i="1"/>
  <c r="Z107" i="1"/>
  <c r="Z138" i="1"/>
  <c r="Z55" i="1"/>
  <c r="Z39" i="1"/>
  <c r="Z70" i="1"/>
  <c r="AA48" i="1"/>
  <c r="AA67" i="1"/>
  <c r="AA112" i="1"/>
  <c r="AA104" i="1"/>
  <c r="Z51" i="1"/>
  <c r="Z43" i="1"/>
  <c r="Z35" i="1"/>
  <c r="AA138" i="1"/>
  <c r="AA134" i="1"/>
  <c r="AA130" i="1"/>
  <c r="AA126" i="1"/>
  <c r="AA122" i="1"/>
  <c r="Z74" i="1"/>
  <c r="Z66" i="1"/>
  <c r="Z58" i="1"/>
  <c r="Z117" i="1"/>
  <c r="Z113" i="1"/>
  <c r="Z109" i="1"/>
  <c r="Z105" i="1"/>
  <c r="Z134" i="1"/>
  <c r="Z132" i="1"/>
  <c r="Z130" i="1"/>
  <c r="Z128" i="1"/>
  <c r="Z126" i="1"/>
  <c r="Z124" i="1"/>
  <c r="Z122" i="1"/>
  <c r="Z120" i="1"/>
  <c r="X50" i="1"/>
  <c r="AA50" i="1"/>
  <c r="X42" i="1"/>
  <c r="AA42" i="1"/>
  <c r="X34" i="1"/>
  <c r="AA34" i="1"/>
  <c r="Z52" i="1"/>
  <c r="Z50" i="1"/>
  <c r="Z46" i="1"/>
  <c r="Z42" i="1"/>
  <c r="Z38" i="1"/>
  <c r="Z36" i="1"/>
  <c r="Z53" i="1"/>
  <c r="Z41" i="1"/>
  <c r="Z33" i="1"/>
  <c r="X69" i="1"/>
  <c r="AA69" i="1"/>
  <c r="Z73" i="1"/>
  <c r="Z69" i="1"/>
  <c r="Z65" i="1"/>
  <c r="Z61" i="1"/>
  <c r="Z57" i="1"/>
  <c r="Z68" i="1"/>
  <c r="Z60" i="1"/>
  <c r="Z56" i="1"/>
  <c r="AA52" i="1"/>
  <c r="AA44" i="1"/>
  <c r="AA36" i="1"/>
  <c r="AA71" i="1"/>
  <c r="AA63" i="1"/>
  <c r="X46" i="1"/>
  <c r="AA46" i="1"/>
  <c r="X38" i="1"/>
  <c r="AA38" i="1"/>
  <c r="Z54" i="1"/>
  <c r="Z48" i="1"/>
  <c r="Z44" i="1"/>
  <c r="Z40" i="1"/>
  <c r="Z34" i="1"/>
  <c r="Z49" i="1"/>
  <c r="Z45" i="1"/>
  <c r="Z37" i="1"/>
  <c r="X73" i="1"/>
  <c r="AA73" i="1"/>
  <c r="X65" i="1"/>
  <c r="AA65" i="1"/>
  <c r="X61" i="1"/>
  <c r="AA61" i="1"/>
  <c r="X57" i="1"/>
  <c r="AA57" i="1"/>
  <c r="Z71" i="1"/>
  <c r="Z67" i="1"/>
  <c r="Z63" i="1"/>
  <c r="Z59" i="1"/>
  <c r="Z72" i="1"/>
  <c r="Z64" i="1"/>
  <c r="Z176" i="1"/>
  <c r="Z174" i="1"/>
  <c r="Z172" i="1"/>
  <c r="Z170" i="1"/>
  <c r="Z168" i="1"/>
  <c r="Z166" i="1"/>
  <c r="Z164" i="1"/>
  <c r="Z162" i="1"/>
  <c r="AA118" i="1"/>
  <c r="AA114" i="1"/>
  <c r="AA110" i="1"/>
  <c r="AA106" i="1"/>
  <c r="AA102" i="1"/>
  <c r="Z101" i="1"/>
  <c r="Z118" i="1"/>
  <c r="Z116" i="1"/>
  <c r="Z114" i="1"/>
  <c r="Z112" i="1"/>
  <c r="Z110" i="1"/>
  <c r="Z108" i="1"/>
  <c r="Z106" i="1"/>
  <c r="Z104" i="1"/>
  <c r="Z102" i="1"/>
  <c r="Z136" i="1"/>
  <c r="AA55" i="1"/>
  <c r="AA53" i="1"/>
  <c r="AA51" i="1"/>
  <c r="AA49" i="1"/>
  <c r="AA47" i="1"/>
  <c r="AA45" i="1"/>
  <c r="AA43" i="1"/>
  <c r="AA41" i="1"/>
  <c r="AA39" i="1"/>
  <c r="AA37" i="1"/>
  <c r="AA35" i="1"/>
  <c r="AA33" i="1"/>
  <c r="AA74" i="1"/>
  <c r="AA72" i="1"/>
  <c r="AA70" i="1"/>
  <c r="AA68" i="1"/>
  <c r="AA66" i="1"/>
  <c r="AA64" i="1"/>
  <c r="AA62" i="1"/>
  <c r="AA60" i="1"/>
  <c r="AA58" i="1"/>
  <c r="AA56" i="1"/>
  <c r="AA119" i="1"/>
  <c r="AA117" i="1"/>
  <c r="AA115" i="1"/>
  <c r="AA113" i="1"/>
  <c r="AA111" i="1"/>
  <c r="AA109" i="1"/>
  <c r="AA107" i="1"/>
  <c r="AA105" i="1"/>
  <c r="AA103" i="1"/>
  <c r="AA101" i="1"/>
  <c r="AA137" i="1"/>
  <c r="AA135" i="1"/>
  <c r="AA133" i="1"/>
  <c r="AA131" i="1"/>
  <c r="AA129" i="1"/>
  <c r="AA127" i="1"/>
  <c r="AA125" i="1"/>
  <c r="AA123" i="1"/>
  <c r="AA121" i="1"/>
  <c r="AA160" i="1"/>
  <c r="AA158" i="1"/>
  <c r="AA156" i="1"/>
  <c r="AA154" i="1"/>
  <c r="AA152" i="1"/>
  <c r="AA150" i="1"/>
  <c r="AA148" i="1"/>
  <c r="AA146" i="1"/>
  <c r="AA144" i="1"/>
  <c r="AA141" i="1"/>
  <c r="W142" i="1"/>
  <c r="AA142" i="1"/>
  <c r="W140" i="1"/>
  <c r="AA140" i="1"/>
  <c r="Z161" i="1"/>
  <c r="Z159" i="1"/>
  <c r="Z157" i="1"/>
  <c r="Z155" i="1"/>
  <c r="Z153" i="1"/>
  <c r="Z151" i="1"/>
  <c r="Z149" i="1"/>
  <c r="Z147" i="1"/>
  <c r="Z145" i="1"/>
  <c r="Z143" i="1"/>
  <c r="Z141" i="1"/>
  <c r="Z139" i="1"/>
  <c r="AA175" i="1"/>
  <c r="AA173" i="1"/>
  <c r="AA171" i="1"/>
  <c r="AA169" i="1"/>
  <c r="AA167" i="1"/>
  <c r="AA165" i="1"/>
  <c r="AA163" i="1"/>
  <c r="L23" i="1"/>
  <c r="M23" i="1"/>
  <c r="P22" i="1" l="1"/>
  <c r="L22" i="1"/>
  <c r="L24" i="1"/>
  <c r="T24" i="1" s="1"/>
  <c r="L25" i="1"/>
  <c r="T25" i="1" s="1"/>
  <c r="L26" i="1"/>
  <c r="T26" i="1" s="1"/>
  <c r="M24" i="1"/>
  <c r="U24" i="1" s="1"/>
  <c r="M25" i="1"/>
  <c r="U25" i="1" s="1"/>
  <c r="M26" i="1"/>
  <c r="U26" i="1" s="1"/>
  <c r="N24" i="1"/>
  <c r="V24" i="1" s="1"/>
  <c r="N25" i="1"/>
  <c r="V25" i="1" s="1"/>
  <c r="N26" i="1"/>
  <c r="V26" i="1" s="1"/>
  <c r="O24" i="1"/>
  <c r="O25" i="1"/>
  <c r="O26" i="1"/>
  <c r="P24" i="1"/>
  <c r="W24" i="1" s="1"/>
  <c r="P25" i="1"/>
  <c r="W25" i="1" s="1"/>
  <c r="P26" i="1"/>
  <c r="W26" i="1" s="1"/>
  <c r="Q24" i="1"/>
  <c r="X24" i="1" s="1"/>
  <c r="Q25" i="1"/>
  <c r="X25" i="1" s="1"/>
  <c r="Q26" i="1"/>
  <c r="X26" i="1" s="1"/>
  <c r="R24" i="1"/>
  <c r="Y24" i="1" s="1"/>
  <c r="R25" i="1"/>
  <c r="Y25" i="1" s="1"/>
  <c r="R26" i="1"/>
  <c r="Y26" i="1" s="1"/>
  <c r="S24" i="1"/>
  <c r="S25" i="1"/>
  <c r="S26" i="1"/>
  <c r="Z25" i="1" l="1"/>
  <c r="AA25" i="1"/>
  <c r="Z26" i="1"/>
  <c r="Z24" i="1"/>
  <c r="AA26" i="1"/>
  <c r="AA24" i="1"/>
  <c r="T22" i="1"/>
  <c r="W22" i="1"/>
  <c r="N23" i="1"/>
  <c r="V23" i="1" s="1"/>
  <c r="O23" i="1"/>
  <c r="P23" i="1"/>
  <c r="W23" i="1" s="1"/>
  <c r="Q23" i="1"/>
  <c r="X23" i="1" s="1"/>
  <c r="R23" i="1"/>
  <c r="Y23" i="1" s="1"/>
  <c r="S23" i="1"/>
  <c r="T23" i="1"/>
  <c r="U23" i="1"/>
  <c r="Z23" i="1" l="1"/>
  <c r="AA23" i="1"/>
  <c r="X7" i="2"/>
  <c r="S22" i="1" l="1"/>
  <c r="R22" i="1"/>
  <c r="Y22" i="1" s="1"/>
  <c r="Q22" i="1"/>
  <c r="O22" i="1"/>
  <c r="N22" i="1"/>
  <c r="V22" i="1" s="1"/>
  <c r="M22" i="1"/>
  <c r="X22" i="1" l="1"/>
  <c r="AA22" i="1"/>
  <c r="T6" i="2" s="1"/>
  <c r="U22" i="1"/>
  <c r="X12" i="2" s="1"/>
  <c r="Z22" i="1"/>
  <c r="T7" i="2" s="1"/>
  <c r="X13" i="2"/>
  <c r="Y12" i="2"/>
  <c r="Y13" i="2"/>
  <c r="T8" i="2" l="1"/>
  <c r="U8" i="2"/>
  <c r="U7" i="2"/>
  <c r="Y11" i="2"/>
  <c r="T11" i="2" s="1"/>
  <c r="X11" i="2"/>
  <c r="T12" i="2" l="1"/>
  <c r="T13" i="2" s="1"/>
  <c r="T15" i="2" s="1"/>
  <c r="E12" i="1" l="1"/>
  <c r="E17" i="1"/>
  <c r="F18" i="1"/>
  <c r="F16" i="1"/>
  <c r="E18" i="1"/>
  <c r="E16" i="1"/>
  <c r="F17" i="1"/>
</calcChain>
</file>

<file path=xl/sharedStrings.xml><?xml version="1.0" encoding="utf-8"?>
<sst xmlns="http://schemas.openxmlformats.org/spreadsheetml/2006/main" count="444" uniqueCount="311">
  <si>
    <t>Identificação</t>
  </si>
  <si>
    <t>Estado físico</t>
  </si>
  <si>
    <t>Tipo de armazenagem</t>
  </si>
  <si>
    <t>Substância designada</t>
  </si>
  <si>
    <t>Categoria Seveso</t>
  </si>
  <si>
    <t>III. Inventário de substâncias perigosas do estabelecimento</t>
  </si>
  <si>
    <t>Líquido</t>
  </si>
  <si>
    <t>Gasoso</t>
  </si>
  <si>
    <t>Sólido</t>
  </si>
  <si>
    <t>Gás liquefeito</t>
  </si>
  <si>
    <t>1 só opção</t>
  </si>
  <si>
    <t>Armazém</t>
  </si>
  <si>
    <t>Bigbag</t>
  </si>
  <si>
    <t>Caverna</t>
  </si>
  <si>
    <t>Contentor/Tambor</t>
  </si>
  <si>
    <t>Embalagens</t>
  </si>
  <si>
    <t>Esfera</t>
  </si>
  <si>
    <t>Garrafa</t>
  </si>
  <si>
    <t>Paiol</t>
  </si>
  <si>
    <t>Reservatório atmosférico</t>
  </si>
  <si>
    <t>Reservatório enterrado</t>
  </si>
  <si>
    <t>Reservatório pressurizado</t>
  </si>
  <si>
    <t>Reservatório refrigerado</t>
  </si>
  <si>
    <t>Silo</t>
  </si>
  <si>
    <t>Outro</t>
  </si>
  <si>
    <t>não</t>
  </si>
  <si>
    <r>
      <t>7.</t>
    </r>
    <r>
      <rPr>
        <sz val="11"/>
        <color rgb="FF000000"/>
        <rFont val="Calibri"/>
        <family val="2"/>
        <scheme val="minor"/>
      </rPr>
      <t> Pentóxido de arsénio, ácido arsénico (V) e/ou seus sais</t>
    </r>
  </si>
  <si>
    <r>
      <t>8.</t>
    </r>
    <r>
      <rPr>
        <sz val="11"/>
        <color rgb="FF000000"/>
        <rFont val="Calibri"/>
        <family val="2"/>
        <scheme val="minor"/>
      </rPr>
      <t> Trióxido de arsénio, ácido arsenioso (III) e/ou seus sais</t>
    </r>
  </si>
  <si>
    <r>
      <t>9.</t>
    </r>
    <r>
      <rPr>
        <sz val="11"/>
        <color rgb="FF000000"/>
        <rFont val="Calibri"/>
        <family val="2"/>
        <scheme val="minor"/>
      </rPr>
      <t> Bromo</t>
    </r>
  </si>
  <si>
    <r>
      <t>10.</t>
    </r>
    <r>
      <rPr>
        <sz val="11"/>
        <color rgb="FF000000"/>
        <rFont val="Calibri"/>
        <family val="2"/>
        <scheme val="minor"/>
      </rPr>
      <t> Cloro</t>
    </r>
  </si>
  <si>
    <r>
      <t>11.</t>
    </r>
    <r>
      <rPr>
        <sz val="11"/>
        <color rgb="FF000000"/>
        <rFont val="Calibri"/>
        <family val="2"/>
        <scheme val="minor"/>
      </rPr>
      <t> Compostos de níquel na forma de pó inalável: monóxido de níquel, dióxido de níquel, sulfureto de níquel, dissulfureto de triníquel, trióxido de diníquel</t>
    </r>
  </si>
  <si>
    <r>
      <t xml:space="preserve">12. </t>
    </r>
    <r>
      <rPr>
        <sz val="11"/>
        <color rgb="FF000000"/>
        <rFont val="Calibri"/>
        <family val="2"/>
        <scheme val="minor"/>
      </rPr>
      <t>Etilenoimina</t>
    </r>
  </si>
  <si>
    <r>
      <t>13.</t>
    </r>
    <r>
      <rPr>
        <sz val="11"/>
        <color rgb="FF000000"/>
        <rFont val="Calibri"/>
        <family val="2"/>
        <scheme val="minor"/>
      </rPr>
      <t> Flúor</t>
    </r>
  </si>
  <si>
    <r>
      <t>14.</t>
    </r>
    <r>
      <rPr>
        <sz val="11"/>
        <color rgb="FF000000"/>
        <rFont val="Calibri"/>
        <family val="2"/>
        <scheme val="minor"/>
      </rPr>
      <t> Formaldeído (concentração ≥ 90 %)</t>
    </r>
  </si>
  <si>
    <r>
      <t>15.</t>
    </r>
    <r>
      <rPr>
        <sz val="11"/>
        <color rgb="FF000000"/>
        <rFont val="Calibri"/>
        <family val="2"/>
        <scheme val="minor"/>
      </rPr>
      <t> Hidrogénio</t>
    </r>
  </si>
  <si>
    <r>
      <t>16.</t>
    </r>
    <r>
      <rPr>
        <sz val="11"/>
        <color rgb="FF000000"/>
        <rFont val="Calibri"/>
        <family val="2"/>
        <scheme val="minor"/>
      </rPr>
      <t> Cloreto de hidrogénio (gás liquefeito)</t>
    </r>
  </si>
  <si>
    <r>
      <t>17.</t>
    </r>
    <r>
      <rPr>
        <sz val="11"/>
        <color rgb="FF000000"/>
        <rFont val="Calibri"/>
        <family val="2"/>
        <scheme val="minor"/>
      </rPr>
      <t> Alquilchumbos</t>
    </r>
  </si>
  <si>
    <r>
      <t>19.</t>
    </r>
    <r>
      <rPr>
        <sz val="11"/>
        <color rgb="FF000000"/>
        <rFont val="Calibri"/>
        <family val="2"/>
        <scheme val="minor"/>
      </rPr>
      <t> Acetileno</t>
    </r>
  </si>
  <si>
    <r>
      <t>20.</t>
    </r>
    <r>
      <rPr>
        <sz val="11"/>
        <color rgb="FF000000"/>
        <rFont val="Calibri"/>
        <family val="2"/>
        <scheme val="minor"/>
      </rPr>
      <t> Óxido de etileno</t>
    </r>
  </si>
  <si>
    <r>
      <t>21.</t>
    </r>
    <r>
      <rPr>
        <sz val="11"/>
        <color rgb="FF000000"/>
        <rFont val="Calibri"/>
        <family val="2"/>
        <scheme val="minor"/>
      </rPr>
      <t> Óxido de propileno</t>
    </r>
  </si>
  <si>
    <r>
      <t>22.</t>
    </r>
    <r>
      <rPr>
        <sz val="11"/>
        <color rgb="FF000000"/>
        <rFont val="Calibri"/>
        <family val="2"/>
        <scheme val="minor"/>
      </rPr>
      <t> Metanol</t>
    </r>
  </si>
  <si>
    <r>
      <t>23.</t>
    </r>
    <r>
      <rPr>
        <sz val="11"/>
        <color rgb="FF000000"/>
        <rFont val="Calibri"/>
        <family val="2"/>
        <scheme val="minor"/>
      </rPr>
      <t> 4,4’-Metileno bis (2-cloroanilina) e/ou seus sais, na forma de pó</t>
    </r>
  </si>
  <si>
    <r>
      <t>24.</t>
    </r>
    <r>
      <rPr>
        <sz val="11"/>
        <color rgb="FF000000"/>
        <rFont val="Calibri"/>
        <family val="2"/>
        <scheme val="minor"/>
      </rPr>
      <t xml:space="preserve"> Isocianato de metilo</t>
    </r>
  </si>
  <si>
    <r>
      <t>25.</t>
    </r>
    <r>
      <rPr>
        <sz val="11"/>
        <color rgb="FF000000"/>
        <rFont val="Calibri"/>
        <family val="2"/>
        <scheme val="minor"/>
      </rPr>
      <t> Oxigénio</t>
    </r>
  </si>
  <si>
    <r>
      <t>26.</t>
    </r>
    <r>
      <rPr>
        <sz val="11"/>
        <color rgb="FF000000"/>
        <rFont val="Calibri"/>
        <family val="2"/>
        <scheme val="minor"/>
      </rPr>
      <t xml:space="preserve"> 2,4-Diisocianato de tolueno
      2,6-Diisocianato de tolueno</t>
    </r>
  </si>
  <si>
    <r>
      <t>27.</t>
    </r>
    <r>
      <rPr>
        <sz val="11"/>
        <color rgb="FF000000"/>
        <rFont val="Calibri"/>
        <family val="2"/>
        <scheme val="minor"/>
      </rPr>
      <t xml:space="preserve"> Dicloreto de carbonilo (fosgénio)</t>
    </r>
  </si>
  <si>
    <r>
      <t>28.</t>
    </r>
    <r>
      <rPr>
        <sz val="11"/>
        <color rgb="FF000000"/>
        <rFont val="Calibri"/>
        <family val="2"/>
        <scheme val="minor"/>
      </rPr>
      <t> Arsina (tri-hidreto de arsénio)</t>
    </r>
  </si>
  <si>
    <r>
      <t>29.</t>
    </r>
    <r>
      <rPr>
        <sz val="11"/>
        <color rgb="FF000000"/>
        <rFont val="Calibri"/>
        <family val="2"/>
        <scheme val="minor"/>
      </rPr>
      <t> Fosfina (tri-hidreto de fósforo)</t>
    </r>
  </si>
  <si>
    <r>
      <t>30.</t>
    </r>
    <r>
      <rPr>
        <sz val="11"/>
        <color rgb="FF000000"/>
        <rFont val="Calibri"/>
        <family val="2"/>
        <scheme val="minor"/>
      </rPr>
      <t> Dicloreto de enxofre</t>
    </r>
  </si>
  <si>
    <r>
      <t>31.</t>
    </r>
    <r>
      <rPr>
        <sz val="11"/>
        <color rgb="FF000000"/>
        <rFont val="Calibri"/>
        <family val="2"/>
        <scheme val="minor"/>
      </rPr>
      <t xml:space="preserve"> Trióxido de enxofre</t>
    </r>
  </si>
  <si>
    <r>
      <t>35.</t>
    </r>
    <r>
      <rPr>
        <sz val="11"/>
        <color rgb="FF000000"/>
        <rFont val="Calibri"/>
        <family val="2"/>
        <scheme val="minor"/>
      </rPr>
      <t> Amoníaco anidro</t>
    </r>
  </si>
  <si>
    <r>
      <t>36.</t>
    </r>
    <r>
      <rPr>
        <sz val="11"/>
        <color rgb="FF000000"/>
        <rFont val="Calibri"/>
        <family val="2"/>
        <scheme val="minor"/>
      </rPr>
      <t> Trifluoreto de boro</t>
    </r>
  </si>
  <si>
    <r>
      <t>37.</t>
    </r>
    <r>
      <rPr>
        <sz val="11"/>
        <color rgb="FF000000"/>
        <rFont val="Calibri"/>
        <family val="2"/>
        <scheme val="minor"/>
      </rPr>
      <t> Sulfureto de hidrogénio</t>
    </r>
  </si>
  <si>
    <r>
      <t>38.</t>
    </r>
    <r>
      <rPr>
        <sz val="11"/>
        <color rgb="FF000000"/>
        <rFont val="Calibri"/>
        <family val="2"/>
        <scheme val="minor"/>
      </rPr>
      <t> Piperidina</t>
    </r>
  </si>
  <si>
    <r>
      <t xml:space="preserve">39. </t>
    </r>
    <r>
      <rPr>
        <sz val="11"/>
        <color rgb="FF000000"/>
        <rFont val="Calibri"/>
        <family val="2"/>
        <scheme val="minor"/>
      </rPr>
      <t>Bis(2-dimetilaminoetil)(metil)amina</t>
    </r>
  </si>
  <si>
    <r>
      <t>40.</t>
    </r>
    <r>
      <rPr>
        <sz val="11"/>
        <color rgb="FF000000"/>
        <rFont val="Calibri"/>
        <family val="2"/>
        <scheme val="minor"/>
      </rPr>
      <t xml:space="preserve"> 3-(2-Etilhexiloxi)propilamina</t>
    </r>
  </si>
  <si>
    <t>H1</t>
  </si>
  <si>
    <t>H2</t>
  </si>
  <si>
    <t>H3</t>
  </si>
  <si>
    <t>P1a</t>
  </si>
  <si>
    <t>P1b</t>
  </si>
  <si>
    <t>P2</t>
  </si>
  <si>
    <t>P3a</t>
  </si>
  <si>
    <t>P3b</t>
  </si>
  <si>
    <t>P4</t>
  </si>
  <si>
    <t>P5a</t>
  </si>
  <si>
    <t>P5b</t>
  </si>
  <si>
    <t>P5c</t>
  </si>
  <si>
    <t>P6a</t>
  </si>
  <si>
    <t>P6b</t>
  </si>
  <si>
    <t>P7</t>
  </si>
  <si>
    <t>P8</t>
  </si>
  <si>
    <t>E1</t>
  </si>
  <si>
    <t>E2</t>
  </si>
  <si>
    <t>O1</t>
  </si>
  <si>
    <t>O2</t>
  </si>
  <si>
    <t>O3</t>
  </si>
  <si>
    <t>várias opções</t>
  </si>
  <si>
    <t>Reservatório recoberto</t>
  </si>
  <si>
    <r>
      <t xml:space="preserve">1. </t>
    </r>
    <r>
      <rPr>
        <sz val="11"/>
        <color rgb="FF000000"/>
        <rFont val="Calibri"/>
        <family val="2"/>
        <scheme val="minor"/>
      </rPr>
      <t>Nitrato de amónio</t>
    </r>
  </si>
  <si>
    <r>
      <t xml:space="preserve">2. </t>
    </r>
    <r>
      <rPr>
        <sz val="11"/>
        <color rgb="FF000000"/>
        <rFont val="Calibri"/>
        <family val="2"/>
        <scheme val="minor"/>
      </rPr>
      <t>Nitrato de amónio</t>
    </r>
  </si>
  <si>
    <r>
      <t>3.</t>
    </r>
    <r>
      <rPr>
        <sz val="11"/>
        <color rgb="FF000000"/>
        <rFont val="Calibri"/>
        <family val="2"/>
        <scheme val="minor"/>
      </rPr>
      <t> Nitrato de amónio</t>
    </r>
  </si>
  <si>
    <r>
      <t>4.</t>
    </r>
    <r>
      <rPr>
        <sz val="11"/>
        <color rgb="FF000000"/>
        <rFont val="Calibri"/>
        <family val="2"/>
        <scheme val="minor"/>
      </rPr>
      <t> Nitrato de amónio</t>
    </r>
  </si>
  <si>
    <r>
      <t>5.</t>
    </r>
    <r>
      <rPr>
        <sz val="11"/>
        <color rgb="FF000000"/>
        <rFont val="Calibri"/>
        <family val="2"/>
        <scheme val="minor"/>
      </rPr>
      <t> Nitrato de potássio</t>
    </r>
  </si>
  <si>
    <r>
      <t>6.</t>
    </r>
    <r>
      <rPr>
        <sz val="11"/>
        <color rgb="FF000000"/>
        <rFont val="Calibri"/>
        <family val="2"/>
        <scheme val="minor"/>
      </rPr>
      <t> Nitrato de potássio</t>
    </r>
  </si>
  <si>
    <r>
      <t>18.</t>
    </r>
    <r>
      <rPr>
        <sz val="11"/>
        <color rgb="FF000000"/>
        <rFont val="Calibri"/>
        <family val="2"/>
        <scheme val="minor"/>
      </rPr>
      <t> Gases inflamáveis liquefeitos, categoria 1 ou 2 (incluindo GPL) e gás natural</t>
    </r>
  </si>
  <si>
    <r>
      <t>32.</t>
    </r>
    <r>
      <rPr>
        <sz val="11"/>
        <color rgb="FF000000"/>
        <rFont val="Calibri"/>
        <family val="2"/>
        <scheme val="minor"/>
      </rPr>
      <t xml:space="preserve"> Policlorodibenzofuranos e policlorodibenzodioxinas (incluindo TCDD), calculados em equivalentes de TCDD</t>
    </r>
  </si>
  <si>
    <r>
      <t>41.</t>
    </r>
    <r>
      <rPr>
        <sz val="11"/>
        <color rgb="FF000000"/>
        <rFont val="Calibri"/>
        <family val="2"/>
        <scheme val="minor"/>
      </rPr>
      <t xml:space="preserve"> Misturas </t>
    </r>
    <r>
      <rPr>
        <sz val="11"/>
        <color rgb="FF000000"/>
        <rFont val="Calibri"/>
        <family val="2"/>
        <scheme val="minor"/>
      </rPr>
      <t>de hipoclorito de sódio classificadas como categoria 1 toxicidade aguda para o ambiente aquático [H400] contendo menos de 5 % cloro ativo e não classificadas noutras categorias de perigo da parte 1 do Anexo I.</t>
    </r>
  </si>
  <si>
    <r>
      <t>42.</t>
    </r>
    <r>
      <rPr>
        <sz val="11"/>
        <color rgb="FF000000"/>
        <rFont val="Calibri"/>
        <family val="2"/>
        <scheme val="minor"/>
      </rPr>
      <t> Propilamina</t>
    </r>
  </si>
  <si>
    <r>
      <t>43.</t>
    </r>
    <r>
      <rPr>
        <sz val="11"/>
        <color rgb="FF000000"/>
        <rFont val="Calibri"/>
        <family val="2"/>
        <scheme val="minor"/>
      </rPr>
      <t> Acrilato de terc-butilo</t>
    </r>
  </si>
  <si>
    <r>
      <t>44.</t>
    </r>
    <r>
      <rPr>
        <sz val="11"/>
        <color rgb="FF000000"/>
        <rFont val="Calibri"/>
        <family val="2"/>
        <scheme val="minor"/>
      </rPr>
      <t> 2-Metilbutil-3-butenonitrilo</t>
    </r>
  </si>
  <si>
    <r>
      <t>45.</t>
    </r>
    <r>
      <rPr>
        <sz val="11"/>
        <color rgb="FF000000"/>
        <rFont val="Calibri"/>
        <family val="2"/>
        <scheme val="minor"/>
      </rPr>
      <t> Tetra-hidro-3,5-dimetil-1,3,5tiadianina-2-tiona (dazomete)</t>
    </r>
  </si>
  <si>
    <r>
      <t>46.</t>
    </r>
    <r>
      <rPr>
        <sz val="11"/>
        <color rgb="FF000000"/>
        <rFont val="Calibri"/>
        <family val="2"/>
        <scheme val="minor"/>
      </rPr>
      <t xml:space="preserve"> Acrilato de metilo</t>
    </r>
  </si>
  <si>
    <r>
      <t>47.</t>
    </r>
    <r>
      <rPr>
        <sz val="11"/>
        <color rgb="FF000000"/>
        <rFont val="Calibri"/>
        <family val="2"/>
        <scheme val="minor"/>
      </rPr>
      <t> 3-Metilopiridina</t>
    </r>
  </si>
  <si>
    <r>
      <t>48.</t>
    </r>
    <r>
      <rPr>
        <sz val="11"/>
        <color rgb="FF000000"/>
        <rFont val="Calibri"/>
        <family val="2"/>
        <scheme val="minor"/>
      </rPr>
      <t> 1-Bromo-3-cloropropano</t>
    </r>
  </si>
  <si>
    <t>input message</t>
  </si>
  <si>
    <t>nota 13</t>
  </si>
  <si>
    <t>nota 14</t>
  </si>
  <si>
    <t>nota 15</t>
  </si>
  <si>
    <t>nota 16</t>
  </si>
  <si>
    <t>nota 17</t>
  </si>
  <si>
    <t>nota 18</t>
  </si>
  <si>
    <t>nota 19</t>
  </si>
  <si>
    <t>nota (completa descrição)</t>
  </si>
  <si>
    <t>nota 20</t>
  </si>
  <si>
    <t>nota 21</t>
  </si>
  <si>
    <t>limiar inferior</t>
  </si>
  <si>
    <t>limiar superior</t>
  </si>
  <si>
    <t>DADOS DE APOIO (OCULTOS)</t>
  </si>
  <si>
    <t>Secção H</t>
  </si>
  <si>
    <t>Secção P</t>
  </si>
  <si>
    <t>Secção E</t>
  </si>
  <si>
    <t>Secção O</t>
  </si>
  <si>
    <t>Qinf Secção H</t>
  </si>
  <si>
    <t>Qinf Secção P</t>
  </si>
  <si>
    <t>Qinf Secção E</t>
  </si>
  <si>
    <t>Qinf Secção O</t>
  </si>
  <si>
    <t>Qsup Secção H</t>
  </si>
  <si>
    <t>Qsup Secção P</t>
  </si>
  <si>
    <t>Qsup Secção E</t>
  </si>
  <si>
    <t>Qsup Secção O</t>
  </si>
  <si>
    <t>q/Qinf Secção H</t>
  </si>
  <si>
    <t>q/Qinf Secção P</t>
  </si>
  <si>
    <t>q/Qinf Secção E</t>
  </si>
  <si>
    <t>q/Qsup Secção H</t>
  </si>
  <si>
    <t>q/Qsup Secção P</t>
  </si>
  <si>
    <t>q/Qsup Secção E</t>
  </si>
  <si>
    <t>Regra da adição</t>
  </si>
  <si>
    <r>
      <rPr>
        <b/>
        <sz val="10"/>
        <rFont val="Symbol"/>
        <family val="1"/>
        <charset val="2"/>
      </rPr>
      <t>S</t>
    </r>
    <r>
      <rPr>
        <b/>
        <sz val="9"/>
        <rFont val="Calibri"/>
        <family val="2"/>
        <scheme val="minor"/>
      </rPr>
      <t xml:space="preserve"> q/Q (Categorias da Secção H)</t>
    </r>
  </si>
  <si>
    <r>
      <rPr>
        <b/>
        <sz val="10"/>
        <rFont val="Symbol"/>
        <family val="1"/>
        <charset val="2"/>
      </rPr>
      <t>S</t>
    </r>
    <r>
      <rPr>
        <b/>
        <sz val="9"/>
        <rFont val="Calibri"/>
        <family val="2"/>
        <scheme val="minor"/>
      </rPr>
      <t xml:space="preserve"> q/Q (Categorias da Secção P)</t>
    </r>
  </si>
  <si>
    <r>
      <rPr>
        <b/>
        <sz val="10"/>
        <rFont val="Symbol"/>
        <family val="1"/>
        <charset val="2"/>
      </rPr>
      <t>S</t>
    </r>
    <r>
      <rPr>
        <b/>
        <sz val="9"/>
        <rFont val="Calibri"/>
        <family val="2"/>
        <scheme val="minor"/>
      </rPr>
      <t xml:space="preserve"> q/Q (Categorias da Secção E)</t>
    </r>
  </si>
  <si>
    <t>Célula (ref)</t>
  </si>
  <si>
    <t>Limiares designadas</t>
  </si>
  <si>
    <t>Inf</t>
  </si>
  <si>
    <t>Sup</t>
  </si>
  <si>
    <t>Limiares categorias</t>
  </si>
  <si>
    <t>Quantidade máxima (q) (tonelada)</t>
  </si>
  <si>
    <t xml:space="preserve">Enquadramento do estabelecimento:  </t>
  </si>
  <si>
    <t>É NI?</t>
  </si>
  <si>
    <t>É NS?</t>
  </si>
  <si>
    <t>NI?</t>
  </si>
  <si>
    <t>NS?</t>
  </si>
  <si>
    <t>Enquadramento direto</t>
  </si>
  <si>
    <t>Enq direto</t>
  </si>
  <si>
    <t>1.º Enquadramento direto?</t>
  </si>
  <si>
    <t>2.º Regra da adição?</t>
  </si>
  <si>
    <t>conclusão final do enquadramento:</t>
  </si>
  <si>
    <t>I. Âmbito</t>
  </si>
  <si>
    <t>II. Informação sobre o operador e o estabelecimento</t>
  </si>
  <si>
    <t>Identificação do operador</t>
  </si>
  <si>
    <t xml:space="preserve">Nome/Denominação Social  </t>
  </si>
  <si>
    <t>Endereço/Sede Social (morada e código postal)</t>
  </si>
  <si>
    <t>Número de Identificação Fiscal (NIPC ou NIF)</t>
  </si>
  <si>
    <t>Identificação do estabelecimento</t>
  </si>
  <si>
    <t xml:space="preserve">Designação do estabelecimento </t>
  </si>
  <si>
    <t>Endereço completo (morada e código postal)</t>
  </si>
  <si>
    <t>Freguesia</t>
  </si>
  <si>
    <t>Concelho</t>
  </si>
  <si>
    <t>Coordenadas Geográficas</t>
  </si>
  <si>
    <t>Responsável do estabelecimento (nome e função)</t>
  </si>
  <si>
    <t xml:space="preserve">Indicação do endereço preferencial para correspondência </t>
  </si>
  <si>
    <t>Indicação de ponto de contacto preferencial para efeitos da Prevenção de Acidentes Graves</t>
  </si>
  <si>
    <t>Nome</t>
  </si>
  <si>
    <t>Função</t>
  </si>
  <si>
    <t>Telefone</t>
  </si>
  <si>
    <t>Fax</t>
  </si>
  <si>
    <t>E-mail</t>
  </si>
  <si>
    <t xml:space="preserve"> </t>
  </si>
  <si>
    <t>Resultados da regra da adição (se aplicável):</t>
  </si>
  <si>
    <r>
      <t>Regime de Prevenção de Acidentes Graves (Decreto-Lei n.º 150/2015, de</t>
    </r>
    <r>
      <rPr>
        <b/>
        <sz val="11"/>
        <rFont val="Calibri"/>
        <family val="2"/>
        <scheme val="minor"/>
      </rPr>
      <t xml:space="preserve"> 5</t>
    </r>
    <r>
      <rPr>
        <b/>
        <sz val="11"/>
        <color theme="1"/>
        <rFont val="Calibri"/>
        <family val="2"/>
        <scheme val="minor"/>
      </rPr>
      <t xml:space="preserve"> de</t>
    </r>
    <r>
      <rPr>
        <b/>
        <sz val="11"/>
        <rFont val="Calibri"/>
        <family val="2"/>
        <scheme val="minor"/>
      </rPr>
      <t xml:space="preserve"> agosto)</t>
    </r>
  </si>
  <si>
    <t>FORMULÁRIO DE COMUNICAÇÃO</t>
  </si>
  <si>
    <t>Classificação</t>
  </si>
  <si>
    <t>Comunicação</t>
  </si>
  <si>
    <t>Atualização de comunicação</t>
  </si>
  <si>
    <t>Categoria(s) de perigo aplicáveis</t>
  </si>
  <si>
    <t>Quantidade-limiar da coluna 2 (Qinf) (tonelada)</t>
  </si>
  <si>
    <t>Quantidade-limiar da coluna 3 (Qsup) (tonelada)</t>
  </si>
  <si>
    <t>Indicação do sítio na internet onde está disponibilizada a informação nos termos do n.º 1 do artigo 30.º do Decreto-Lei n.º 150/2015, de 5 de agosto</t>
  </si>
  <si>
    <t>II.1.</t>
  </si>
  <si>
    <t>II.3.</t>
  </si>
  <si>
    <t>II.4.</t>
  </si>
  <si>
    <t>II.5.</t>
  </si>
  <si>
    <t xml:space="preserve">II.6. </t>
  </si>
  <si>
    <t>II.2.</t>
  </si>
  <si>
    <t>I.2.</t>
  </si>
  <si>
    <t>Caso se trate de uma atualização de comunicação por alteração substancial do estabelecimento, essa alteração implica um aumento dos perigos de acidente grave do estabelecimento?</t>
  </si>
  <si>
    <t>I.3.</t>
  </si>
  <si>
    <t>Este formulário está a ser submetido no âmbito de um procedimento integrado (art. 47.º)?</t>
  </si>
  <si>
    <t xml:space="preserve">Anexos a incluir: </t>
  </si>
  <si>
    <t>- Carta da envolvente à escala 1:10.000, com identificação do estabelecimento e dos elementos identificados no ponto II.5.</t>
  </si>
  <si>
    <t>- Comprovativos de classificação das «substâncias perigosas»</t>
  </si>
  <si>
    <t>Em caso de comunicação de encerramento ou desativação do estabelecimento (n.º 3 do artigo 14.º), anexar declaração que ateste a data a partir da qual deixa de haver presença de substâncias perigosas no estabelecimento.</t>
  </si>
  <si>
    <t>Instruções de preenchimento</t>
  </si>
  <si>
    <t>- Caso a apresentação deste formulário esteja associada ao encerramento definitivo ou desativação do estabelecimento, apenas terão de ser preenchidos os pontos I.1, II.1 e II.2. Neste caso, o formulário de comunicação poderá ser apresentado diretamente à APA e à Inspeção-Geral da Agricultura, do Mar, do Ambiente e do Ordenamento do Território (IGAMAOT), devendo ser igualmente submetido à Autoridade Nacional de Protecção Civil (ANPC), no caso de estabelecimento de nível superior.</t>
  </si>
  <si>
    <t>- Caso a apresentação deste formulário esteja associada a alteração da informação constante das alíneas a), b) e c) do anexo II (n.º 2c do artigo 14.º do Decreto-Lei n.º 150/2015, de 5 de agosto), apenas é necessário preencher os campos alterados.</t>
  </si>
  <si>
    <t>Identificação do estabelecimento | Coordenadas geográficas</t>
  </si>
  <si>
    <r>
      <t xml:space="preserve">Indicação das coordenadas do estabelecimento M e P (M = Meridiana; P = Perpendicular à Meridiana), expressas em metros, lidas na correspondente Carta Militar à escala 1:25 000, no Sistema de Projecção </t>
    </r>
    <r>
      <rPr>
        <i/>
        <sz val="9"/>
        <rFont val="Calibri"/>
        <family val="2"/>
        <scheme val="minor"/>
      </rPr>
      <t>Transverse Mercator</t>
    </r>
    <r>
      <rPr>
        <sz val="9"/>
        <rFont val="Calibri"/>
        <family val="2"/>
        <scheme val="minor"/>
      </rPr>
      <t xml:space="preserve">, </t>
    </r>
    <r>
      <rPr>
        <i/>
        <sz val="9"/>
        <rFont val="Calibri"/>
        <family val="2"/>
        <scheme val="minor"/>
      </rPr>
      <t>Datum</t>
    </r>
    <r>
      <rPr>
        <sz val="9"/>
        <rFont val="Calibri"/>
        <family val="2"/>
        <scheme val="minor"/>
      </rPr>
      <t xml:space="preserve"> de Lisboa, tendo como origem o Ponto Fictício. Em alternativa, indicar as coordenadas geográficas (latitude e longitude) em graus decimais referentes ao sistema de projecção WGS84.</t>
    </r>
  </si>
  <si>
    <t>Descrição da área circundante do estabelecimento, identificando, designadamente, os elementos suscetíveis de causar um acidente grave ou de agravar as suas consequências incluindo, quando disponíveis, dados respeitantes a estabelecimentos vizinhos abrangidos pelo Decreto-Lei n.º 150/2015, de 5 de agosto, a locais não abrangidos pelo referido diploma, áreas ou construções que possam estar na origem de acidente grave ou aumentar o risco da sua ocorrência, agravar as suas consequências ou causar um efeito dominó.</t>
  </si>
  <si>
    <t>III.</t>
  </si>
  <si>
    <t>Inventário de «substâncias perigosas do estabelecimento</t>
  </si>
  <si>
    <t>Códigos SPIRS Seveso</t>
  </si>
  <si>
    <t>Agricultura</t>
  </si>
  <si>
    <t>Atividades desportivas e de lazer (p. ex., pista de gelo)</t>
  </si>
  <si>
    <t>Transformação de metais</t>
  </si>
  <si>
    <t>Transformação de metais ferrosos (fundição, fusão, etc.)</t>
  </si>
  <si>
    <t>Transformação de metais não ferrosos (fundição, fusão, etc.)</t>
  </si>
  <si>
    <t>Transformação de metais, utilizando processos químicos ou eletrolíticos</t>
  </si>
  <si>
    <t>Refinarias petroquímicas/petrolíferas</t>
  </si>
  <si>
    <t>Produção, aprovisionamento e distribuição de energia</t>
  </si>
  <si>
    <t>Armazenamento de combustível (incluindo aquecimento, venda a retalho, etc.)</t>
  </si>
  <si>
    <t>Produção, destruição e armazenamento de explosivos</t>
  </si>
  <si>
    <t>Produção e armazenamento de artigos pirotécnicos</t>
  </si>
  <si>
    <t>Produção, acondicionamento e distribuição a granel de GPL</t>
  </si>
  <si>
    <t>Armazenamento de GPL</t>
  </si>
  <si>
    <t>Armazenamento e distribuição de GNL</t>
  </si>
  <si>
    <t>Armazenamento e distribuição por grosso e a retalho (exceto GPL)</t>
  </si>
  <si>
    <t>Produção e armazenamento de pesticidas, biocidas, fungicidas</t>
  </si>
  <si>
    <t>Produção e armazenamento de adubos</t>
  </si>
  <si>
    <t>Produção de produtos farmacêuticos</t>
  </si>
  <si>
    <t>Água e esgotos (recolha, abastecimento, tratamento)</t>
  </si>
  <si>
    <t>Instalações químicas</t>
  </si>
  <si>
    <t>Produção de produtos químicos orgânicos de base</t>
  </si>
  <si>
    <t>Fabrico de plástico e borracha</t>
  </si>
  <si>
    <t>Produção e fabrico de pasta de papel e de papel</t>
  </si>
  <si>
    <t>Tratamento de madeira e mobiliário</t>
  </si>
  <si>
    <t>Fabrico e tratamento de têxteis</t>
  </si>
  <si>
    <t>Fabrico de produtos alimentares e bebidas</t>
  </si>
  <si>
    <t>Engenharia, fabrico e montagem em geral</t>
  </si>
  <si>
    <t>Construção, desmantelamento, reparação de navios</t>
  </si>
  <si>
    <t>Construção de edifícios e obras de construção de engenharia</t>
  </si>
  <si>
    <t>Cerâmica (tijolos, olaria, vidro, cimento, etc.)</t>
  </si>
  <si>
    <t>Fabrico de vidro</t>
  </si>
  <si>
    <t>Fabrico de cimento, cal e gesso</t>
  </si>
  <si>
    <t>Engenharia eletrónica e eletrotécnica</t>
  </si>
  <si>
    <t>Centros de manutenção e de transporte (portos, aeroportos, parques de estacionamento, estações de triagem, etc.)</t>
  </si>
  <si>
    <t>Atividades médicas, de investigação, de ensino (incluindo hospitais, universidades, etc.)</t>
  </si>
  <si>
    <t>Fabrico de produtos químicos em geral (não especificados noutros pontos desta lista)</t>
  </si>
  <si>
    <t>Outra atividade (não especificada noutros pontos desta lista)</t>
  </si>
  <si>
    <t>Setor de atividade (a indicar segundo o código SPIRS Seveso)</t>
  </si>
  <si>
    <t>Armazenamento, tratamento e eliminação de resíduos</t>
  </si>
  <si>
    <t>- Planta geral do estabelecimento com localização das «substâncias perigosas»</t>
  </si>
  <si>
    <t>Atividades mineiras (rejeitados e processos físico-químicos)</t>
  </si>
  <si>
    <t>Enq direto - apoio</t>
  </si>
  <si>
    <t>NI direto possível?</t>
  </si>
  <si>
    <t>&lt;-- é mesmo não abrangido?</t>
  </si>
  <si>
    <t>Caso se trate de um formulário de comunicação ou de atualização de comunicação inserido num procedimento de licenciamento ou autorização, este deve ser submetido à entidade coordenadora de licenciamento. Caso contrário, é apresentado diretamente à APA.</t>
  </si>
  <si>
    <r>
      <t xml:space="preserve">Descrição da área envolvente do estabelecimento </t>
    </r>
    <r>
      <rPr>
        <b/>
        <sz val="11"/>
        <color theme="1"/>
        <rFont val="Calibri"/>
        <family val="2"/>
        <scheme val="minor"/>
      </rPr>
      <t>(anexar planta da zona à escala 1:10.000)</t>
    </r>
  </si>
  <si>
    <r>
      <t>Descrição da área envolvente do estabelecimento</t>
    </r>
    <r>
      <rPr>
        <u/>
        <sz val="9"/>
        <color theme="1"/>
        <rFont val="Calibri"/>
        <family val="2"/>
        <scheme val="minor"/>
      </rPr>
      <t xml:space="preserve"> (anexar planta da zona à escala 1:10.000)</t>
    </r>
  </si>
  <si>
    <r>
      <t>33.</t>
    </r>
    <r>
      <rPr>
        <sz val="11"/>
        <color rgb="FF000000"/>
        <rFont val="Calibri"/>
        <family val="2"/>
        <scheme val="minor"/>
      </rPr>
      <t> Cancerígenos ou as misturas que os contenham em concentrações ponderais superiores a 5 % (...)</t>
    </r>
  </si>
  <si>
    <t>34. a) Produtos petrolíferos e combustíveis alternativos -
Gasolinas e naftas</t>
  </si>
  <si>
    <t>34. b) Produtos petrolíferos e combustíveis alternativos -
Querosenes (incluindo combustível de aviação)</t>
  </si>
  <si>
    <t>34. c) Produtos petrolíferos e combustíveis alternativos -
Gasóleos (incluindo combustíveis para motores diesel, fuelóleos domésticos e gasóleos de mistura)</t>
  </si>
  <si>
    <t>34. d) Produtos petrolíferos e combustíveis alternativos -
Fuelóleos pesados</t>
  </si>
  <si>
    <t>34. e) Produtos petrolíferos e combustíveis alternativos -
Combustíveis alternativos</t>
  </si>
  <si>
    <r>
      <t xml:space="preserve">Para apoio no preenchimento do inventário de «substâncias perigosas», aconselha-se a consulta ao anexo I do Decreto-Lei n.º 150/2015, 5 de agosto, e respetivas notas e do «Guia para a verificação do enquadramento no Decreto-Lei n.º 150/2015, de 5 de agosto», este último disponível </t>
    </r>
    <r>
      <rPr>
        <u/>
        <sz val="9"/>
        <rFont val="Calibri"/>
        <family val="2"/>
      </rPr>
      <t>aqui.</t>
    </r>
  </si>
  <si>
    <r>
      <t xml:space="preserve">FORMULÁRIO DE COMUNICAÇÃO </t>
    </r>
    <r>
      <rPr>
        <sz val="10"/>
        <color theme="1"/>
        <rFont val="Calibri"/>
        <family val="2"/>
        <scheme val="minor"/>
      </rPr>
      <t>(versão novembro de 2015)</t>
    </r>
  </si>
  <si>
    <r>
      <rPr>
        <u/>
        <sz val="9"/>
        <rFont val="Calibri"/>
        <family val="2"/>
        <scheme val="minor"/>
      </rPr>
      <t>Notas</t>
    </r>
    <r>
      <rPr>
        <sz val="9"/>
        <rFont val="Calibri"/>
        <family val="2"/>
        <scheme val="minor"/>
      </rPr>
      <t>:
- Tem de selecionar pelo menos uma categoria  de perigo para cada substância, incluindo para as substâncias designadas.</t>
    </r>
  </si>
  <si>
    <t>Acetileno</t>
  </si>
  <si>
    <t>19. Acetileno</t>
  </si>
  <si>
    <t>Flam. Gas 1, H220</t>
  </si>
  <si>
    <t>Acetona</t>
  </si>
  <si>
    <t>Flam. Liq. 2, H225</t>
  </si>
  <si>
    <t>ACID 136A</t>
  </si>
  <si>
    <t>Acute Tox. 2, H310
Acute Tox. 3, H301, H331</t>
  </si>
  <si>
    <t>Banho - Desoxidação ácida (LV II)</t>
  </si>
  <si>
    <t>Acute Tox. 3, H310
Acute Tox. 3, H301</t>
  </si>
  <si>
    <t>Gardocid P4392</t>
  </si>
  <si>
    <t>Acute Tox. 2, H300
Acute Tox. 1, H310
Acute Tox. 3, H331</t>
  </si>
  <si>
    <t>Banho - Desengorduranto ácido/Desoxidação ácida (LV III)</t>
  </si>
  <si>
    <t>Acute Tox. 3, H300
Acute Tox. 2, H310</t>
  </si>
  <si>
    <t>Ácido nítrico 60%</t>
  </si>
  <si>
    <t>Acute Tox.3, H331</t>
  </si>
  <si>
    <t>Amoníaco anidro</t>
  </si>
  <si>
    <t>35. Amoníaco anidro</t>
  </si>
  <si>
    <t>DG 60</t>
  </si>
  <si>
    <t>Acute Tox. 3, H301
Aquatic Acute 1, H400
Ox. Liq. 3, H272</t>
  </si>
  <si>
    <t>Diluente 015</t>
  </si>
  <si>
    <t>Diluente Celuloso</t>
  </si>
  <si>
    <t>Diluente Industrial</t>
  </si>
  <si>
    <t>FD 513</t>
  </si>
  <si>
    <t>Aquatic Chronic 2, H411
Flam. Liq. 2, H225</t>
  </si>
  <si>
    <t>Flam. Liq. 3, H226
Aquatic Chronic 2, H411</t>
  </si>
  <si>
    <t>Flam. Liq. 3, H226</t>
  </si>
  <si>
    <t>GARDACID P 4307</t>
  </si>
  <si>
    <t>Acute Tox. 2, H300
Acute Tox.3, H331
Acute Tox.1 H310</t>
  </si>
  <si>
    <t>Nitrito de Boro Spray 1844S</t>
  </si>
  <si>
    <t>Oxigénio</t>
  </si>
  <si>
    <t>STRIPPER A</t>
  </si>
  <si>
    <t>STRIPPER B</t>
  </si>
  <si>
    <t>Sulfato de estanoso</t>
  </si>
  <si>
    <t>Ox. Gas 1</t>
  </si>
  <si>
    <t>Acute Tox. 3, H301,H331
Flam. Liq. 2, H225</t>
  </si>
  <si>
    <t>Aquatic
Acute 1, H400</t>
  </si>
  <si>
    <t>Banho - Coloração eletrolítica (Anodização)</t>
  </si>
  <si>
    <t>Navarra – Extrusão de Alumínio</t>
  </si>
  <si>
    <t>Avenida Doutor Domingos Soares, nº 18
4710-670 Braga
Portugal</t>
  </si>
  <si>
    <t xml:space="preserve">502609621 
</t>
  </si>
  <si>
    <t>União de Freguesia de Santa Lucrécia Algeriz e Navarra</t>
  </si>
  <si>
    <t>Braga</t>
  </si>
  <si>
    <t>41º 36´ 10.582” N
8º 22´ 52.554” W</t>
  </si>
  <si>
    <t xml:space="preserve">A Navarra localiza-se numa área de ocupação mista (industrial / habitacional / agrícola / florestal), tendo na sua envolvente imediata habitações, algumas indústrias, e vias de circulação, nomeadamente estradas municipais. Os edifícios de habitação na envolvente da Navarra são de baixa altura e de baixa densidade populacional. Também existem estabelecimentos de serviços / comércio na envolvente próxima. Na envolvente próxima, que poderá ser influenciada pelas zonas de perigosidade, destacam-se os seguintes elementos construídos: Escola Básica do 1ºCiclo e Jardim de Infância Domingos Soares I, a cerca de 30 m a noroeste; Centro cultural da Junta de Freguesia de Navarra a cerca de 320 m a noroeste; Sede de Freguesias Santa Lucrécia Algeriz e Navarra a cerca de 640 m a sudeste; Campo de Futebol Leões de Santa Lucrécia a cerca de 30 m a sudeste; Campo de Jogos Albino Duarte Pinheiro a cerca de 420 m a oeste; Igreja Matriz de Navarra a 260 m a norte; Capela de Santa Cristina a 730 m a nordeste.
</t>
  </si>
  <si>
    <t>Acute Tox. 3, H331
Flam. Gas 2, H221 
Aquatic
Acute 1, H400
Aquatic Chronic 2, H411</t>
  </si>
  <si>
    <t>Acute Tox.3, H331
Flam. Liq. 2, H225
Stot SE 1, H370</t>
  </si>
  <si>
    <t>Flam. Aerosol 1, H222</t>
  </si>
  <si>
    <t>Acute Tox. 3, H301,H331
STOT SE1, H370
Flam. Liq. 2, H225</t>
  </si>
  <si>
    <t>Arminda Carmo Cunha   Presidente do Conselho de Administração | Co-CEO Grupo Navarra</t>
  </si>
  <si>
    <t>Eva Soares</t>
  </si>
  <si>
    <t>Resp. certificações, ambiente e infraestruturas</t>
  </si>
  <si>
    <t>eva.soares@navarraaluminio.com</t>
  </si>
  <si>
    <t>https://navarraaluminio.pt/economia-circular-e-reciclagem-no-setor-do-aluminio</t>
  </si>
  <si>
    <t>Gasóleo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</si>
</sst>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#,##0.000"/>
    <numFmt numFmtId="166" formatCode="#,##0.0"/>
  </numFmts>
  <fonts count="4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000000"/>
      <name val="Symbol"/>
      <family val="1"/>
      <charset val="2"/>
    </font>
    <font>
      <b/>
      <sz val="10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Symbol"/>
      <family val="1"/>
      <charset val="2"/>
    </font>
    <font>
      <b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sz val="12"/>
      <color rgb="FF000080"/>
      <name val="Calibri"/>
      <family val="2"/>
    </font>
    <font>
      <sz val="9"/>
      <color rgb="FF000080"/>
      <name val="Calibri"/>
      <family val="2"/>
    </font>
    <font>
      <b/>
      <sz val="10"/>
      <color rgb="FF000080"/>
      <name val="Calibri"/>
      <family val="2"/>
    </font>
    <font>
      <sz val="10"/>
      <color rgb="FF000080"/>
      <name val="Calibri"/>
      <family val="2"/>
      <scheme val="minor"/>
    </font>
    <font>
      <sz val="12"/>
      <color theme="1"/>
      <name val="Garamond"/>
      <family val="1"/>
    </font>
    <font>
      <b/>
      <sz val="14"/>
      <color theme="1"/>
      <name val="Calibri"/>
      <family val="2"/>
      <scheme val="minor"/>
    </font>
    <font>
      <sz val="8"/>
      <color rgb="FF000000"/>
      <name val="Segoe UI"/>
      <family val="2"/>
    </font>
    <font>
      <u/>
      <sz val="10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i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  <font>
      <u/>
      <sz val="9"/>
      <name val="Calibri"/>
      <family val="2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9"/>
      </left>
      <right style="thin">
        <color theme="9"/>
      </right>
      <top/>
      <bottom/>
      <diagonal/>
    </border>
  </borders>
  <cellStyleXfs count="4">
    <xf numFmtId="0" fontId="0" fillId="0" borderId="0"/>
    <xf numFmtId="0" fontId="13" fillId="0" borderId="0"/>
    <xf numFmtId="0" fontId="10" fillId="0" borderId="0"/>
    <xf numFmtId="0" fontId="44" fillId="0" borderId="0" applyNumberFormat="0" applyFill="0" applyBorder="0" applyAlignment="0" applyProtection="0"/>
  </cellStyleXfs>
  <cellXfs count="177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11" fillId="2" borderId="1" xfId="2" applyFont="1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9" fillId="2" borderId="0" xfId="0" applyFont="1" applyFill="1" applyAlignment="1">
      <alignment horizontal="left" wrapText="1"/>
    </xf>
    <xf numFmtId="0" fontId="1" fillId="2" borderId="0" xfId="0" applyFont="1" applyFill="1"/>
    <xf numFmtId="0" fontId="6" fillId="2" borderId="0" xfId="0" applyFont="1" applyFill="1"/>
    <xf numFmtId="0" fontId="2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9" xfId="0" quotePrefix="1" applyFont="1" applyFill="1" applyBorder="1" applyAlignment="1">
      <alignment horizontal="center" vertical="center" wrapText="1"/>
    </xf>
    <xf numFmtId="0" fontId="16" fillId="3" borderId="0" xfId="0" quotePrefix="1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/>
    </xf>
    <xf numFmtId="0" fontId="11" fillId="2" borderId="0" xfId="2" applyFont="1" applyFill="1" applyAlignment="1">
      <alignment horizontal="left"/>
    </xf>
    <xf numFmtId="0" fontId="8" fillId="2" borderId="0" xfId="2" applyFont="1" applyFill="1"/>
    <xf numFmtId="0" fontId="9" fillId="2" borderId="0" xfId="2" applyFont="1" applyFill="1" applyAlignment="1">
      <alignment horizontal="left" vertical="center"/>
    </xf>
    <xf numFmtId="0" fontId="15" fillId="2" borderId="1" xfId="0" applyFont="1" applyFill="1" applyBorder="1" applyAlignment="1">
      <alignment horizontal="left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left" wrapText="1"/>
    </xf>
    <xf numFmtId="0" fontId="15" fillId="2" borderId="2" xfId="0" applyFont="1" applyFill="1" applyBorder="1" applyAlignment="1">
      <alignment horizontal="left" vertical="center" wrapText="1"/>
    </xf>
    <xf numFmtId="165" fontId="9" fillId="2" borderId="1" xfId="0" applyNumberFormat="1" applyFont="1" applyFill="1" applyBorder="1" applyAlignment="1">
      <alignment horizontal="center" wrapText="1" shrinkToFit="1"/>
    </xf>
    <xf numFmtId="0" fontId="0" fillId="2" borderId="1" xfId="0" applyFill="1" applyBorder="1"/>
    <xf numFmtId="0" fontId="16" fillId="3" borderId="1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7" fillId="2" borderId="0" xfId="0" applyFont="1" applyFill="1"/>
    <xf numFmtId="0" fontId="18" fillId="2" borderId="0" xfId="0" applyFont="1" applyFill="1" applyAlignment="1">
      <alignment vertical="center" wrapText="1"/>
    </xf>
    <xf numFmtId="164" fontId="19" fillId="2" borderId="7" xfId="0" applyNumberFormat="1" applyFont="1" applyFill="1" applyBorder="1" applyAlignment="1">
      <alignment horizontal="center" vertical="center" wrapText="1"/>
    </xf>
    <xf numFmtId="164" fontId="19" fillId="2" borderId="3" xfId="0" applyNumberFormat="1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left" wrapText="1"/>
    </xf>
    <xf numFmtId="0" fontId="9" fillId="2" borderId="14" xfId="0" applyFont="1" applyFill="1" applyBorder="1" applyAlignment="1">
      <alignment horizontal="left" wrapText="1"/>
    </xf>
    <xf numFmtId="0" fontId="9" fillId="2" borderId="17" xfId="0" applyFont="1" applyFill="1" applyBorder="1" applyAlignment="1">
      <alignment horizontal="left" wrapText="1"/>
    </xf>
    <xf numFmtId="0" fontId="15" fillId="2" borderId="18" xfId="0" applyFont="1" applyFill="1" applyBorder="1" applyAlignment="1">
      <alignment horizontal="left" wrapText="1"/>
    </xf>
    <xf numFmtId="0" fontId="15" fillId="2" borderId="19" xfId="0" applyFont="1" applyFill="1" applyBorder="1" applyAlignment="1">
      <alignment horizontal="left" wrapText="1"/>
    </xf>
    <xf numFmtId="0" fontId="0" fillId="5" borderId="15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7" borderId="17" xfId="0" applyFill="1" applyBorder="1" applyAlignment="1">
      <alignment horizontal="center" vertical="center"/>
    </xf>
    <xf numFmtId="0" fontId="8" fillId="2" borderId="15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" xfId="2" applyFont="1" applyFill="1" applyBorder="1"/>
    <xf numFmtId="0" fontId="9" fillId="2" borderId="1" xfId="2" applyFont="1" applyFill="1" applyBorder="1" applyAlignment="1">
      <alignment horizontal="left" vertical="center"/>
    </xf>
    <xf numFmtId="0" fontId="0" fillId="2" borderId="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8" borderId="0" xfId="0" applyFill="1"/>
    <xf numFmtId="0" fontId="6" fillId="2" borderId="0" xfId="0" applyFont="1" applyFill="1" applyAlignment="1">
      <alignment wrapText="1"/>
    </xf>
    <xf numFmtId="0" fontId="1" fillId="9" borderId="0" xfId="0" applyFont="1" applyFill="1"/>
    <xf numFmtId="0" fontId="0" fillId="9" borderId="0" xfId="0" applyFill="1"/>
    <xf numFmtId="0" fontId="14" fillId="2" borderId="0" xfId="0" applyFont="1" applyFill="1"/>
    <xf numFmtId="0" fontId="24" fillId="2" borderId="0" xfId="0" applyFont="1" applyFill="1"/>
    <xf numFmtId="0" fontId="26" fillId="2" borderId="0" xfId="0" applyFont="1" applyFill="1"/>
    <xf numFmtId="0" fontId="27" fillId="2" borderId="0" xfId="0" applyFont="1" applyFill="1" applyAlignment="1">
      <alignment vertical="center"/>
    </xf>
    <xf numFmtId="0" fontId="28" fillId="2" borderId="0" xfId="0" applyFont="1" applyFill="1" applyAlignment="1">
      <alignment horizontal="right" vertical="center" wrapText="1"/>
    </xf>
    <xf numFmtId="0" fontId="28" fillId="0" borderId="0" xfId="0" applyFont="1" applyAlignment="1">
      <alignment horizontal="right" vertical="center" wrapText="1"/>
    </xf>
    <xf numFmtId="0" fontId="29" fillId="2" borderId="0" xfId="0" applyFont="1" applyFill="1" applyAlignment="1">
      <alignment horizontal="justify" vertical="center"/>
    </xf>
    <xf numFmtId="0" fontId="27" fillId="2" borderId="0" xfId="0" applyFont="1" applyFill="1" applyAlignment="1">
      <alignment horizontal="right" vertical="center"/>
    </xf>
    <xf numFmtId="0" fontId="31" fillId="0" borderId="0" xfId="0" applyFont="1" applyAlignment="1">
      <alignment horizontal="justify" vertical="center"/>
    </xf>
    <xf numFmtId="0" fontId="32" fillId="2" borderId="0" xfId="0" applyFont="1" applyFill="1"/>
    <xf numFmtId="0" fontId="26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16" fillId="2" borderId="0" xfId="0" applyFont="1" applyFill="1"/>
    <xf numFmtId="0" fontId="17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22" fillId="2" borderId="0" xfId="0" applyFont="1" applyFill="1" applyAlignment="1">
      <alignment wrapText="1"/>
    </xf>
    <xf numFmtId="0" fontId="23" fillId="3" borderId="24" xfId="0" quotePrefix="1" applyFont="1" applyFill="1" applyBorder="1" applyAlignment="1">
      <alignment horizontal="center" vertical="center" wrapText="1"/>
    </xf>
    <xf numFmtId="0" fontId="23" fillId="3" borderId="0" xfId="0" quotePrefix="1" applyFont="1" applyFill="1" applyAlignment="1">
      <alignment horizontal="center" vertical="center" wrapText="1"/>
    </xf>
    <xf numFmtId="0" fontId="16" fillId="3" borderId="11" xfId="0" quotePrefix="1" applyFont="1" applyFill="1" applyBorder="1" applyAlignment="1">
      <alignment horizontal="center" vertical="center" wrapText="1"/>
    </xf>
    <xf numFmtId="0" fontId="16" fillId="3" borderId="12" xfId="0" quotePrefix="1" applyFont="1" applyFill="1" applyBorder="1" applyAlignment="1">
      <alignment horizontal="center" vertical="center" wrapText="1"/>
    </xf>
    <xf numFmtId="0" fontId="16" fillId="3" borderId="20" xfId="0" quotePrefix="1" applyFont="1" applyFill="1" applyBorder="1" applyAlignment="1">
      <alignment horizontal="center" vertical="center" wrapText="1"/>
    </xf>
    <xf numFmtId="0" fontId="6" fillId="2" borderId="0" xfId="0" quotePrefix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vertical="top"/>
    </xf>
    <xf numFmtId="0" fontId="0" fillId="10" borderId="0" xfId="0" applyFill="1"/>
    <xf numFmtId="0" fontId="6" fillId="2" borderId="0" xfId="0" applyFont="1" applyFill="1" applyAlignment="1">
      <alignment horizontal="right" vertical="top"/>
    </xf>
    <xf numFmtId="0" fontId="6" fillId="2" borderId="0" xfId="0" applyFont="1" applyFill="1" applyAlignment="1">
      <alignment horizontal="right"/>
    </xf>
    <xf numFmtId="0" fontId="6" fillId="2" borderId="0" xfId="0" quotePrefix="1" applyFont="1" applyFill="1"/>
    <xf numFmtId="0" fontId="30" fillId="2" borderId="0" xfId="0" applyFont="1" applyFill="1"/>
    <xf numFmtId="0" fontId="26" fillId="2" borderId="0" xfId="0" quotePrefix="1" applyFont="1" applyFill="1" applyAlignment="1">
      <alignment horizontal="left" vertical="top" wrapText="1"/>
    </xf>
    <xf numFmtId="0" fontId="26" fillId="2" borderId="0" xfId="0" applyFont="1" applyFill="1" applyAlignment="1">
      <alignment horizontal="left" vertical="top"/>
    </xf>
    <xf numFmtId="0" fontId="35" fillId="2" borderId="0" xfId="0" applyFont="1" applyFill="1"/>
    <xf numFmtId="0" fontId="19" fillId="2" borderId="0" xfId="0" applyFont="1" applyFill="1" applyAlignment="1">
      <alignment horizontal="center" vertical="center" wrapText="1"/>
    </xf>
    <xf numFmtId="164" fontId="19" fillId="2" borderId="0" xfId="0" applyNumberFormat="1" applyFont="1" applyFill="1" applyAlignment="1">
      <alignment horizontal="center" vertical="center" wrapText="1"/>
    </xf>
    <xf numFmtId="0" fontId="38" fillId="2" borderId="0" xfId="0" applyFont="1" applyFill="1"/>
    <xf numFmtId="0" fontId="0" fillId="2" borderId="1" xfId="0" applyFill="1" applyBorder="1" applyAlignment="1">
      <alignment wrapText="1"/>
    </xf>
    <xf numFmtId="0" fontId="11" fillId="2" borderId="1" xfId="0" applyFont="1" applyFill="1" applyBorder="1"/>
    <xf numFmtId="0" fontId="0" fillId="2" borderId="0" xfId="0" applyFill="1" applyAlignment="1">
      <alignment vertical="top" wrapText="1"/>
    </xf>
    <xf numFmtId="164" fontId="17" fillId="6" borderId="0" xfId="0" applyNumberFormat="1" applyFont="1" applyFill="1" applyAlignment="1">
      <alignment horizontal="center" vertical="center" wrapText="1"/>
    </xf>
    <xf numFmtId="164" fontId="17" fillId="6" borderId="26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wrapText="1" shrinkToFit="1"/>
    </xf>
    <xf numFmtId="1" fontId="9" fillId="2" borderId="18" xfId="0" applyNumberFormat="1" applyFont="1" applyFill="1" applyBorder="1" applyAlignment="1">
      <alignment horizontal="center" wrapText="1" shrinkToFit="1"/>
    </xf>
    <xf numFmtId="1" fontId="9" fillId="2" borderId="18" xfId="0" applyNumberFormat="1" applyFont="1" applyFill="1" applyBorder="1" applyAlignment="1">
      <alignment horizontal="center" vertical="center" wrapText="1" shrinkToFit="1"/>
    </xf>
    <xf numFmtId="4" fontId="9" fillId="2" borderId="1" xfId="0" applyNumberFormat="1" applyFont="1" applyFill="1" applyBorder="1" applyAlignment="1">
      <alignment horizontal="center" wrapText="1" shrinkToFit="1"/>
    </xf>
    <xf numFmtId="166" fontId="9" fillId="2" borderId="1" xfId="0" applyNumberFormat="1" applyFont="1" applyFill="1" applyBorder="1" applyAlignment="1">
      <alignment horizontal="center" wrapText="1" shrinkToFit="1"/>
    </xf>
    <xf numFmtId="0" fontId="12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2" fillId="7" borderId="18" xfId="0" applyFont="1" applyFill="1" applyBorder="1" applyAlignment="1">
      <alignment horizontal="center" vertical="center" wrapText="1"/>
    </xf>
    <xf numFmtId="0" fontId="34" fillId="2" borderId="0" xfId="0" applyFont="1" applyFill="1"/>
    <xf numFmtId="0" fontId="0" fillId="2" borderId="0" xfId="0" applyFill="1" applyProtection="1"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0" fontId="17" fillId="2" borderId="9" xfId="0" applyFont="1" applyFill="1" applyBorder="1" applyAlignment="1" applyProtection="1">
      <alignment horizontal="left" vertical="center" wrapText="1"/>
      <protection locked="0"/>
    </xf>
    <xf numFmtId="0" fontId="17" fillId="2" borderId="0" xfId="0" applyFont="1" applyFill="1" applyAlignment="1" applyProtection="1">
      <alignment horizontal="center" vertical="center" wrapText="1"/>
      <protection locked="0"/>
    </xf>
    <xf numFmtId="0" fontId="17" fillId="2" borderId="9" xfId="0" applyFont="1" applyFill="1" applyBorder="1" applyAlignment="1" applyProtection="1">
      <alignment horizontal="center" vertical="center" wrapText="1"/>
      <protection locked="0"/>
    </xf>
    <xf numFmtId="0" fontId="17" fillId="6" borderId="9" xfId="0" applyFont="1" applyFill="1" applyBorder="1" applyAlignment="1" applyProtection="1">
      <alignment horizontal="center" vertical="center" wrapText="1"/>
      <protection hidden="1"/>
    </xf>
    <xf numFmtId="0" fontId="17" fillId="6" borderId="0" xfId="0" applyFont="1" applyFill="1" applyAlignment="1" applyProtection="1">
      <alignment horizontal="center" vertical="center" wrapText="1"/>
      <protection hidden="1"/>
    </xf>
    <xf numFmtId="164" fontId="17" fillId="6" borderId="9" xfId="0" applyNumberFormat="1" applyFont="1" applyFill="1" applyBorder="1" applyAlignment="1" applyProtection="1">
      <alignment horizontal="center" vertical="center" wrapText="1"/>
      <protection hidden="1"/>
    </xf>
    <xf numFmtId="164" fontId="17" fillId="6" borderId="0" xfId="0" applyNumberFormat="1" applyFont="1" applyFill="1" applyAlignment="1" applyProtection="1">
      <alignment horizontal="center" vertical="center" wrapText="1"/>
      <protection hidden="1"/>
    </xf>
    <xf numFmtId="164" fontId="17" fillId="6" borderId="10" xfId="0" applyNumberFormat="1" applyFont="1" applyFill="1" applyBorder="1" applyAlignment="1" applyProtection="1">
      <alignment horizontal="center" vertical="center" wrapText="1"/>
      <protection hidden="1"/>
    </xf>
    <xf numFmtId="0" fontId="17" fillId="6" borderId="10" xfId="0" applyFont="1" applyFill="1" applyBorder="1" applyAlignment="1" applyProtection="1">
      <alignment horizontal="center" vertical="center" wrapText="1"/>
      <protection hidden="1"/>
    </xf>
    <xf numFmtId="0" fontId="0" fillId="2" borderId="0" xfId="0" applyFill="1" applyProtection="1">
      <protection hidden="1"/>
    </xf>
    <xf numFmtId="164" fontId="19" fillId="6" borderId="7" xfId="0" applyNumberFormat="1" applyFont="1" applyFill="1" applyBorder="1" applyAlignment="1" applyProtection="1">
      <alignment horizontal="center" vertical="center" wrapText="1"/>
      <protection hidden="1"/>
    </xf>
    <xf numFmtId="164" fontId="19" fillId="6" borderId="3" xfId="0" applyNumberFormat="1" applyFont="1" applyFill="1" applyBorder="1" applyAlignment="1" applyProtection="1">
      <alignment horizontal="center" vertical="center" wrapText="1"/>
      <protection hidden="1"/>
    </xf>
    <xf numFmtId="0" fontId="40" fillId="2" borderId="16" xfId="0" applyFont="1" applyFill="1" applyBorder="1" applyAlignment="1">
      <alignment horizontal="center" vertical="center"/>
    </xf>
    <xf numFmtId="0" fontId="40" fillId="2" borderId="6" xfId="0" applyFont="1" applyFill="1" applyBorder="1" applyAlignment="1">
      <alignment horizontal="center" vertical="center"/>
    </xf>
    <xf numFmtId="0" fontId="41" fillId="2" borderId="0" xfId="0" applyFont="1" applyFill="1" applyAlignment="1">
      <alignment horizontal="left" wrapText="1"/>
    </xf>
    <xf numFmtId="0" fontId="41" fillId="2" borderId="1" xfId="0" applyFont="1" applyFill="1" applyBorder="1" applyAlignment="1">
      <alignment horizontal="left" wrapText="1"/>
    </xf>
    <xf numFmtId="0" fontId="42" fillId="2" borderId="2" xfId="0" applyFont="1" applyFill="1" applyBorder="1" applyAlignment="1">
      <alignment horizontal="left" wrapText="1"/>
    </xf>
    <xf numFmtId="0" fontId="42" fillId="2" borderId="1" xfId="0" applyFont="1" applyFill="1" applyBorder="1" applyAlignment="1">
      <alignment horizontal="left" wrapText="1"/>
    </xf>
    <xf numFmtId="0" fontId="40" fillId="2" borderId="6" xfId="0" applyFont="1" applyFill="1" applyBorder="1"/>
    <xf numFmtId="0" fontId="41" fillId="2" borderId="0" xfId="0" applyFont="1" applyFill="1"/>
    <xf numFmtId="0" fontId="41" fillId="2" borderId="1" xfId="0" applyFont="1" applyFill="1" applyBorder="1" applyAlignment="1">
      <alignment horizontal="center"/>
    </xf>
    <xf numFmtId="0" fontId="41" fillId="2" borderId="0" xfId="0" quotePrefix="1" applyFont="1" applyFill="1"/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0" xfId="0" applyFont="1"/>
    <xf numFmtId="3" fontId="6" fillId="0" borderId="1" xfId="0" applyNumberFormat="1" applyFont="1" applyBorder="1" applyAlignment="1" applyProtection="1">
      <alignment horizontal="left" vertical="top" wrapText="1"/>
      <protection locked="0"/>
    </xf>
    <xf numFmtId="0" fontId="44" fillId="0" borderId="1" xfId="3" applyFill="1" applyBorder="1" applyAlignment="1" applyProtection="1">
      <alignment horizontal="left" vertical="top" wrapText="1"/>
      <protection locked="0"/>
    </xf>
    <xf numFmtId="0" fontId="6" fillId="2" borderId="0" xfId="0" quotePrefix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26" fillId="2" borderId="0" xfId="0" applyFont="1" applyFill="1" applyAlignment="1">
      <alignment horizontal="right" vertical="top" wrapText="1"/>
    </xf>
    <xf numFmtId="0" fontId="26" fillId="2" borderId="25" xfId="0" applyFont="1" applyFill="1" applyBorder="1" applyAlignment="1">
      <alignment horizontal="righ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0" xfId="0" applyFont="1" applyFill="1" applyAlignment="1">
      <alignment horizontal="left" wrapText="1"/>
    </xf>
    <xf numFmtId="0" fontId="6" fillId="2" borderId="2" xfId="0" applyFont="1" applyFill="1" applyBorder="1" applyAlignment="1" applyProtection="1">
      <alignment horizontal="justify" vertical="top" wrapText="1"/>
      <protection locked="0"/>
    </xf>
    <xf numFmtId="0" fontId="37" fillId="2" borderId="23" xfId="0" applyFont="1" applyFill="1" applyBorder="1" applyAlignment="1" applyProtection="1">
      <alignment horizontal="justify" vertical="top" wrapText="1"/>
      <protection locked="0"/>
    </xf>
    <xf numFmtId="0" fontId="37" fillId="2" borderId="14" xfId="0" applyFont="1" applyFill="1" applyBorder="1" applyAlignment="1" applyProtection="1">
      <alignment horizontal="justify" vertical="top" wrapText="1"/>
      <protection locked="0"/>
    </xf>
    <xf numFmtId="0" fontId="44" fillId="0" borderId="2" xfId="3" applyFill="1" applyBorder="1" applyAlignment="1" applyProtection="1">
      <alignment horizontal="left" vertical="top" wrapText="1"/>
      <protection locked="0"/>
    </xf>
    <xf numFmtId="0" fontId="37" fillId="0" borderId="23" xfId="0" applyFont="1" applyBorder="1" applyAlignment="1" applyProtection="1">
      <alignment horizontal="left" vertical="top" wrapText="1"/>
      <protection locked="0"/>
    </xf>
    <xf numFmtId="0" fontId="37" fillId="0" borderId="14" xfId="0" applyFont="1" applyBorder="1" applyAlignment="1" applyProtection="1">
      <alignment horizontal="left" vertical="top" wrapText="1"/>
      <protection locked="0"/>
    </xf>
    <xf numFmtId="0" fontId="18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18" fillId="3" borderId="7" xfId="0" quotePrefix="1" applyFont="1" applyFill="1" applyBorder="1" applyAlignment="1">
      <alignment horizontal="center" vertical="center" wrapText="1"/>
    </xf>
    <xf numFmtId="0" fontId="18" fillId="3" borderId="8" xfId="0" quotePrefix="1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8" xfId="0" applyFont="1" applyFill="1" applyBorder="1" applyAlignment="1">
      <alignment horizontal="center" vertical="center" wrapText="1"/>
    </xf>
    <xf numFmtId="0" fontId="18" fillId="3" borderId="11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25" fillId="2" borderId="0" xfId="0" applyFont="1" applyFill="1" applyAlignment="1">
      <alignment horizontal="left" vertical="center" wrapText="1"/>
    </xf>
    <xf numFmtId="0" fontId="19" fillId="3" borderId="21" xfId="0" applyFont="1" applyFill="1" applyBorder="1" applyAlignment="1" applyProtection="1">
      <alignment horizontal="center" vertical="center" wrapText="1"/>
      <protection hidden="1"/>
    </xf>
    <xf numFmtId="0" fontId="19" fillId="3" borderId="22" xfId="0" applyFont="1" applyFill="1" applyBorder="1" applyAlignment="1" applyProtection="1">
      <alignment horizontal="center" vertical="center" wrapText="1"/>
      <protection hidden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6" fillId="2" borderId="0" xfId="0" quotePrefix="1" applyFont="1" applyFill="1" applyAlignment="1">
      <alignment horizontal="left" vertical="top" wrapText="1"/>
    </xf>
    <xf numFmtId="0" fontId="26" fillId="2" borderId="0" xfId="0" applyFont="1" applyFill="1" applyAlignment="1">
      <alignment horizontal="left" vertical="top"/>
    </xf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14" fillId="2" borderId="0" xfId="0" applyFont="1" applyFill="1" applyAlignment="1">
      <alignment horizontal="center"/>
    </xf>
  </cellXfs>
  <cellStyles count="4">
    <cellStyle name="Hiperligação" xfId="3" builtinId="8"/>
    <cellStyle name="Normal" xfId="0" builtinId="0"/>
    <cellStyle name="Normal 2" xfId="1" xr:uid="{00000000-0005-0000-0000-000002000000}"/>
    <cellStyle name="Normal 2 2" xfId="2" xr:uid="{00000000-0005-0000-0000-000003000000}"/>
  </cellStyles>
  <dxfs count="45">
    <dxf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solid">
          <fgColor indexed="64"/>
          <bgColor theme="0"/>
        </patternFill>
      </fill>
      <alignment horizontal="center" vertical="bottom" textRotation="0" wrapText="1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 style="thin">
          <color theme="9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theme="9"/>
        </right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theme="9"/>
        </right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4" formatCode="0.0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theme="9"/>
        </right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9"/>
        </left>
        <right/>
        <top/>
        <bottom/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firstButton="1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checked="Checked" firstButton="1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firstButton="1" lockText="1" noThreeD="1"/>
</file>

<file path=xl/ctrlProps/ctrlProp9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12</xdr:row>
          <xdr:rowOff>0</xdr:rowOff>
        </xdr:from>
        <xdr:to>
          <xdr:col>7</xdr:col>
          <xdr:colOff>2194560</xdr:colOff>
          <xdr:row>29</xdr:row>
          <xdr:rowOff>38100</xdr:rowOff>
        </xdr:to>
        <xdr:sp macro="" textlink="">
          <xdr:nvSpPr>
            <xdr:cNvPr id="4097" name="Group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7432" rIns="0" bIns="0" anchor="t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I.1. Tipo (selecionar a opção aplicável)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76200</xdr:rowOff>
        </xdr:from>
        <xdr:to>
          <xdr:col>7</xdr:col>
          <xdr:colOff>2011680</xdr:colOff>
          <xdr:row>16</xdr:row>
          <xdr:rowOff>137160</xdr:rowOff>
        </xdr:to>
        <xdr:sp macro="" textlink="">
          <xdr:nvSpPr>
            <xdr:cNvPr id="4098" name="Option 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«Novo estabelecimento» - n.º 1a)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30480</xdr:rowOff>
        </xdr:from>
        <xdr:to>
          <xdr:col>7</xdr:col>
          <xdr:colOff>571500</xdr:colOff>
          <xdr:row>18</xdr:row>
          <xdr:rowOff>152400</xdr:rowOff>
        </xdr:to>
        <xdr:sp macro="" textlink="">
          <xdr:nvSpPr>
            <xdr:cNvPr id="4099" name="Option Button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«Outro estabelecimento» - n.º 1b)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20</xdr:row>
          <xdr:rowOff>99060</xdr:rowOff>
        </xdr:from>
        <xdr:to>
          <xdr:col>7</xdr:col>
          <xdr:colOff>830580</xdr:colOff>
          <xdr:row>22</xdr:row>
          <xdr:rowOff>99060</xdr:rowOff>
        </xdr:to>
        <xdr:sp macro="" textlink="">
          <xdr:nvSpPr>
            <xdr:cNvPr id="4100" name="Option Button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Alteração substancial de estabelecimento - n.º 2a)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259080</xdr:colOff>
          <xdr:row>22</xdr:row>
          <xdr:rowOff>22860</xdr:rowOff>
        </xdr:from>
        <xdr:to>
          <xdr:col>7</xdr:col>
          <xdr:colOff>1638300</xdr:colOff>
          <xdr:row>24</xdr:row>
          <xdr:rowOff>152400</xdr:rowOff>
        </xdr:to>
        <xdr:sp macro="" textlink="">
          <xdr:nvSpPr>
            <xdr:cNvPr id="4101" name="Option Button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Alteração da classificação de substâncias perigosas presentes, que implique mudança de enquadramento - n.º 2b)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99060</xdr:rowOff>
        </xdr:from>
        <xdr:to>
          <xdr:col>7</xdr:col>
          <xdr:colOff>2004060</xdr:colOff>
          <xdr:row>26</xdr:row>
          <xdr:rowOff>99060</xdr:rowOff>
        </xdr:to>
        <xdr:sp macro="" textlink="">
          <xdr:nvSpPr>
            <xdr:cNvPr id="4102" name="Option Button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Alteração da informação constante das alíneas a), b) e c) do anexo II - n.º 2c) do artigo 14.º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259080</xdr:colOff>
          <xdr:row>26</xdr:row>
          <xdr:rowOff>190500</xdr:rowOff>
        </xdr:from>
        <xdr:to>
          <xdr:col>7</xdr:col>
          <xdr:colOff>2004060</xdr:colOff>
          <xdr:row>29</xdr:row>
          <xdr:rowOff>0</xdr:rowOff>
        </xdr:to>
        <xdr:sp macro="" textlink="">
          <xdr:nvSpPr>
            <xdr:cNvPr id="4103" name="Option Button 7" hidden="1">
              <a:extLst>
                <a:ext uri="{63B3BB69-23CF-44E3-9099-C40C66FF867C}">
                  <a14:compatExt spid="_x0000_s4103"/>
                </a:ext>
                <a:ext uri="{FF2B5EF4-FFF2-40B4-BE49-F238E27FC236}">
                  <a16:creationId xmlns:a16="http://schemas.microsoft.com/office/drawing/2014/main" id="{00000000-0008-0000-0000-000007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Comunicação de encerramento ou desativação do estabelecimento - n.º 3 do artigo 14.º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49695</xdr:colOff>
      <xdr:row>0</xdr:row>
      <xdr:rowOff>84897</xdr:rowOff>
    </xdr:from>
    <xdr:to>
      <xdr:col>5</xdr:col>
      <xdr:colOff>331029</xdr:colOff>
      <xdr:row>4</xdr:row>
      <xdr:rowOff>132522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1"/>
        <a:stretch/>
      </xdr:blipFill>
      <xdr:spPr>
        <a:xfrm>
          <a:off x="182217" y="84897"/>
          <a:ext cx="2141746" cy="80962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35</xdr:row>
          <xdr:rowOff>0</xdr:rowOff>
        </xdr:from>
        <xdr:to>
          <xdr:col>3</xdr:col>
          <xdr:colOff>480060</xdr:colOff>
          <xdr:row>36</xdr:row>
          <xdr:rowOff>99060</xdr:rowOff>
        </xdr:to>
        <xdr:sp macro="" textlink="">
          <xdr:nvSpPr>
            <xdr:cNvPr id="4104" name="Option Button 8" hidden="1">
              <a:extLst>
                <a:ext uri="{63B3BB69-23CF-44E3-9099-C40C66FF867C}">
                  <a14:compatExt spid="_x0000_s4104"/>
                </a:ext>
                <a:ext uri="{FF2B5EF4-FFF2-40B4-BE49-F238E27FC236}">
                  <a16:creationId xmlns:a16="http://schemas.microsoft.com/office/drawing/2014/main" id="{00000000-0008-0000-0000-00000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35</xdr:row>
          <xdr:rowOff>0</xdr:rowOff>
        </xdr:from>
        <xdr:to>
          <xdr:col>4</xdr:col>
          <xdr:colOff>38100</xdr:colOff>
          <xdr:row>36</xdr:row>
          <xdr:rowOff>99060</xdr:rowOff>
        </xdr:to>
        <xdr:sp macro="" textlink="">
          <xdr:nvSpPr>
            <xdr:cNvPr id="4105" name="Option Button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251460</xdr:colOff>
          <xdr:row>31</xdr:row>
          <xdr:rowOff>22860</xdr:rowOff>
        </xdr:from>
        <xdr:to>
          <xdr:col>3</xdr:col>
          <xdr:colOff>289560</xdr:colOff>
          <xdr:row>32</xdr:row>
          <xdr:rowOff>137160</xdr:rowOff>
        </xdr:to>
        <xdr:sp macro="" textlink="">
          <xdr:nvSpPr>
            <xdr:cNvPr id="4106" name="Option Button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Sim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266700</xdr:colOff>
          <xdr:row>31</xdr:row>
          <xdr:rowOff>22860</xdr:rowOff>
        </xdr:from>
        <xdr:to>
          <xdr:col>3</xdr:col>
          <xdr:colOff>784860</xdr:colOff>
          <xdr:row>32</xdr:row>
          <xdr:rowOff>144780</xdr:rowOff>
        </xdr:to>
        <xdr:sp macro="" textlink="">
          <xdr:nvSpPr>
            <xdr:cNvPr id="4107" name="Option Button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pt-P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Não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29</xdr:row>
          <xdr:rowOff>144780</xdr:rowOff>
        </xdr:from>
        <xdr:to>
          <xdr:col>8</xdr:col>
          <xdr:colOff>114300</xdr:colOff>
          <xdr:row>32</xdr:row>
          <xdr:rowOff>175260</xdr:rowOff>
        </xdr:to>
        <xdr:sp macro="" textlink="">
          <xdr:nvSpPr>
            <xdr:cNvPr id="4108" name="Group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22860</xdr:colOff>
          <xdr:row>34</xdr:row>
          <xdr:rowOff>22860</xdr:rowOff>
        </xdr:from>
        <xdr:to>
          <xdr:col>8</xdr:col>
          <xdr:colOff>137160</xdr:colOff>
          <xdr:row>36</xdr:row>
          <xdr:rowOff>175260</xdr:rowOff>
        </xdr:to>
        <xdr:sp macro="" textlink="">
          <xdr:nvSpPr>
            <xdr:cNvPr id="4109" name="Group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66674</xdr:colOff>
      <xdr:row>0</xdr:row>
      <xdr:rowOff>84897</xdr:rowOff>
    </xdr:from>
    <xdr:to>
      <xdr:col>2</xdr:col>
      <xdr:colOff>664570</xdr:colOff>
      <xdr:row>4</xdr:row>
      <xdr:rowOff>136332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584"/>
        <a:stretch/>
      </xdr:blipFill>
      <xdr:spPr>
        <a:xfrm>
          <a:off x="200024" y="84897"/>
          <a:ext cx="2130151" cy="809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49694</xdr:colOff>
      <xdr:row>0</xdr:row>
      <xdr:rowOff>84897</xdr:rowOff>
    </xdr:from>
    <xdr:to>
      <xdr:col>5</xdr:col>
      <xdr:colOff>327854</xdr:colOff>
      <xdr:row>4</xdr:row>
      <xdr:rowOff>132522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41"/>
        <a:stretch/>
      </xdr:blipFill>
      <xdr:spPr>
        <a:xfrm>
          <a:off x="182216" y="84897"/>
          <a:ext cx="2141747" cy="80962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21:AA228" totalsRowShown="0" headerRowDxfId="44" dataDxfId="43">
  <tableColumns count="26">
    <tableColumn id="1" xr3:uid="{00000000-0010-0000-0000-000001000000}" name="Identificação" dataDxfId="42"/>
    <tableColumn id="2" xr3:uid="{00000000-0010-0000-0000-000002000000}" name="Estado físico" dataDxfId="41"/>
    <tableColumn id="3" xr3:uid="{00000000-0010-0000-0000-000003000000}" name="Tipo de armazenagem" dataDxfId="40"/>
    <tableColumn id="4" xr3:uid="{00000000-0010-0000-0000-000004000000}" name="Quantidade máxima (q) (tonelada)" dataDxfId="39"/>
    <tableColumn id="5" xr3:uid="{00000000-0010-0000-0000-000005000000}" name="Substância designada" dataDxfId="38"/>
    <tableColumn id="6" xr3:uid="{00000000-0010-0000-0000-000006000000}" name="Classificação" dataDxfId="37"/>
    <tableColumn id="14" xr3:uid="{00000000-0010-0000-0000-00000E000000}" name="Secção H" dataDxfId="36"/>
    <tableColumn id="13" xr3:uid="{00000000-0010-0000-0000-00000D000000}" name="Secção P" dataDxfId="35"/>
    <tableColumn id="12" xr3:uid="{00000000-0010-0000-0000-00000C000000}" name="Secção E" dataDxfId="34"/>
    <tableColumn id="7" xr3:uid="{00000000-0010-0000-0000-000007000000}" name="Secção O" dataDxfId="33"/>
    <tableColumn id="8" xr3:uid="{00000000-0010-0000-0000-000008000000}" name="Qinf Secção H" dataDxfId="32">
      <calculatedColumnFormula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calculatedColumnFormula>
    </tableColumn>
    <tableColumn id="9" xr3:uid="{00000000-0010-0000-0000-000009000000}" name="Qinf Secção P" dataDxfId="31">
      <calculatedColumnFormula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calculatedColumnFormula>
    </tableColumn>
    <tableColumn id="10" xr3:uid="{00000000-0010-0000-0000-00000A000000}" name="Qinf Secção E" dataDxfId="30">
      <calculatedColumnFormula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calculatedColumnFormula>
    </tableColumn>
    <tableColumn id="11" xr3:uid="{00000000-0010-0000-0000-00000B000000}" name="Qinf Secção O" dataDxfId="29">
      <calculatedColumnFormula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calculatedColumnFormula>
    </tableColumn>
    <tableColumn id="15" xr3:uid="{00000000-0010-0000-0000-00000F000000}" name="Qsup Secção H" dataDxfId="28">
      <calculatedColumnFormula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calculatedColumnFormula>
    </tableColumn>
    <tableColumn id="16" xr3:uid="{00000000-0010-0000-0000-000010000000}" name="Qsup Secção P" dataDxfId="27">
      <calculatedColumnFormula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calculatedColumnFormula>
    </tableColumn>
    <tableColumn id="17" xr3:uid="{00000000-0010-0000-0000-000011000000}" name="Qsup Secção E" dataDxfId="26">
      <calculatedColumnFormula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calculatedColumnFormula>
    </tableColumn>
    <tableColumn id="18" xr3:uid="{00000000-0010-0000-0000-000012000000}" name="Qsup Secção O" dataDxfId="25">
      <calculatedColumnFormula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calculatedColumnFormula>
    </tableColumn>
    <tableColumn id="19" xr3:uid="{00000000-0010-0000-0000-000013000000}" name="q/Qinf Secção H" dataDxfId="24">
      <calculatedColumnFormula>IF(Tabela1[[#This Row],[Qinf Secção H]]=" -", " -", Tabela1[[#This Row],[Quantidade máxima (q) (tonelada)]]/Tabela1[[#This Row],[Qinf Secção H]])</calculatedColumnFormula>
    </tableColumn>
    <tableColumn id="20" xr3:uid="{00000000-0010-0000-0000-000014000000}" name="q/Qinf Secção P" dataDxfId="23">
      <calculatedColumnFormula>IF(Tabela1[[#This Row],[Qinf Secção P]]=" -", " -", Tabela1[[#This Row],[Quantidade máxima (q) (tonelada)]]/Tabela1[[#This Row],[Qinf Secção P]])</calculatedColumnFormula>
    </tableColumn>
    <tableColumn id="21" xr3:uid="{00000000-0010-0000-0000-000015000000}" name="q/Qinf Secção E" dataDxfId="22">
      <calculatedColumnFormula>IF(Tabela1[[#This Row],[Qinf Secção E]]=" -", " -", Tabela1[[#This Row],[Quantidade máxima (q) (tonelada)]]/Tabela1[[#This Row],[Qinf Secção E]])</calculatedColumnFormula>
    </tableColumn>
    <tableColumn id="22" xr3:uid="{00000000-0010-0000-0000-000016000000}" name="q/Qsup Secção H" dataDxfId="21">
      <calculatedColumnFormula>IF(Tabela1[[#This Row],[Qsup Secção H]]=" -", " -", Tabela1[[#This Row],[Quantidade máxima (q) (tonelada)]]/Tabela1[[#This Row],[Qsup Secção H]])</calculatedColumnFormula>
    </tableColumn>
    <tableColumn id="23" xr3:uid="{00000000-0010-0000-0000-000017000000}" name="q/Qsup Secção P" dataDxfId="20">
      <calculatedColumnFormula>IF(Tabela1[[#This Row],[Qsup Secção P]]=" -", " -", Tabela1[[#This Row],[Quantidade máxima (q) (tonelada)]]/Tabela1[[#This Row],[Qsup Secção P]])</calculatedColumnFormula>
    </tableColumn>
    <tableColumn id="24" xr3:uid="{00000000-0010-0000-0000-000018000000}" name="q/Qsup Secção E" dataDxfId="19">
      <calculatedColumnFormula>IF(Tabela1[[#This Row],[Qsup Secção E]]=" -", " -", Tabela1[[#This Row],[Quantidade máxima (q) (tonelada)]]/Tabela1[[#This Row],[Qsup Secção E]])</calculatedColumnFormula>
    </tableColumn>
    <tableColumn id="26" xr3:uid="{00000000-0010-0000-0000-00001A000000}" name="NI?" dataDxfId="18">
      <calculatedColumnFormula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calculatedColumnFormula>
    </tableColumn>
    <tableColumn id="27" xr3:uid="{00000000-0010-0000-0000-00001B000000}" name="NS?" dataDxfId="17">
      <calculatedColumnFormula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calculatedColumnFormula>
    </tableColumn>
  </tableColumns>
  <tableStyleInfo name="TableStyleLight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Designadas" displayName="Designadas" ref="F5:J58" totalsRowShown="0" headerRowDxfId="16" dataDxfId="14" headerRowBorderDxfId="15" tableBorderDxfId="13">
  <autoFilter ref="F5:J58" xr:uid="{00000000-0009-0000-0100-000004000000}"/>
  <tableColumns count="5">
    <tableColumn id="1" xr3:uid="{00000000-0010-0000-0100-000001000000}" name="Substância designada" dataDxfId="12"/>
    <tableColumn id="2" xr3:uid="{00000000-0010-0000-0100-000002000000}" name="Inf" dataDxfId="11"/>
    <tableColumn id="3" xr3:uid="{00000000-0010-0000-0100-000003000000}" name="Sup" dataDxfId="10"/>
    <tableColumn id="4" xr3:uid="{00000000-0010-0000-0100-000004000000}" name="input message" dataDxfId="9"/>
    <tableColumn id="5" xr3:uid="{00000000-0010-0000-0100-000005000000}" name="Célula (ref)" dataDxfId="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Categorias" displayName="Categorias" ref="L5:P26" totalsRowShown="0" headerRowDxfId="7" headerRowBorderDxfId="6" tableBorderDxfId="5">
  <autoFilter ref="L5:P26" xr:uid="{00000000-0009-0000-0100-000005000000}"/>
  <tableColumns count="5">
    <tableColumn id="1" xr3:uid="{00000000-0010-0000-0200-000001000000}" name="Categoria Seveso" dataDxfId="4"/>
    <tableColumn id="2" xr3:uid="{00000000-0010-0000-0200-000002000000}" name="Inf" dataDxfId="3"/>
    <tableColumn id="3" xr3:uid="{00000000-0010-0000-0200-000003000000}" name="Sup" dataDxfId="2"/>
    <tableColumn id="4" xr3:uid="{00000000-0010-0000-0200-000004000000}" name="input message" dataDxfId="1"/>
    <tableColumn id="5" xr3:uid="{00000000-0010-0000-0200-000005000000}" name="Célula (ref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" Type="http://schemas.openxmlformats.org/officeDocument/2006/relationships/hyperlink" Target="https://navarraaluminio.pt/economia-circular-e-reciclagem-no-setor-do-aluminio" TargetMode="External"/><Relationship Id="rId16" Type="http://schemas.openxmlformats.org/officeDocument/2006/relationships/ctrlProp" Target="../ctrlProps/ctrlProp11.xml"/><Relationship Id="rId1" Type="http://schemas.openxmlformats.org/officeDocument/2006/relationships/hyperlink" Target="mailto:eva.soares@navarraaluminio.com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apambiente.pt/_zdata/Instrumentos/Seveso/Guia_enquadramento_PAG_DL150_2015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S110"/>
  <sheetViews>
    <sheetView tabSelected="1" zoomScale="115" zoomScaleNormal="115" zoomScaleSheetLayoutView="100" workbookViewId="0">
      <selection activeCell="O8" sqref="O8"/>
    </sheetView>
  </sheetViews>
  <sheetFormatPr defaultColWidth="9.33203125" defaultRowHeight="14.4" x14ac:dyDescent="0.3"/>
  <cols>
    <col min="1" max="1" width="2" customWidth="1"/>
    <col min="2" max="2" width="4" customWidth="1"/>
    <col min="3" max="3" width="3.33203125" customWidth="1"/>
    <col min="4" max="4" width="14" customWidth="1"/>
    <col min="5" max="5" width="6.6640625" customWidth="1"/>
    <col min="6" max="6" width="5.6640625" customWidth="1"/>
    <col min="7" max="7" width="4.6640625" customWidth="1"/>
    <col min="8" max="8" width="62" customWidth="1"/>
    <col min="9" max="9" width="2" style="1" customWidth="1"/>
    <col min="10" max="10" width="6" style="1" customWidth="1"/>
    <col min="11" max="11" width="4.6640625" style="1" customWidth="1"/>
    <col min="12" max="13" width="6" style="1" customWidth="1"/>
    <col min="14" max="28" width="6" customWidth="1"/>
  </cols>
  <sheetData>
    <row r="1" spans="2:9" s="1" customFormat="1" x14ac:dyDescent="0.3"/>
    <row r="2" spans="2:9" s="1" customFormat="1" x14ac:dyDescent="0.3"/>
    <row r="3" spans="2:9" s="1" customFormat="1" x14ac:dyDescent="0.3"/>
    <row r="4" spans="2:9" s="1" customFormat="1" x14ac:dyDescent="0.3">
      <c r="C4" s="62"/>
      <c r="D4" s="90"/>
      <c r="E4" s="90"/>
      <c r="F4" s="90"/>
      <c r="G4" s="90"/>
      <c r="H4" s="90"/>
      <c r="I4" s="90"/>
    </row>
    <row r="5" spans="2:9" s="1" customFormat="1" ht="15" customHeight="1" x14ac:dyDescent="0.3"/>
    <row r="6" spans="2:9" s="1" customFormat="1" ht="15" customHeight="1" x14ac:dyDescent="0.35">
      <c r="B6" s="75" t="s">
        <v>255</v>
      </c>
    </row>
    <row r="7" spans="2:9" s="1" customFormat="1" x14ac:dyDescent="0.3">
      <c r="B7" s="6" t="s">
        <v>169</v>
      </c>
      <c r="I7" s="63"/>
    </row>
    <row r="8" spans="2:9" s="1" customFormat="1" x14ac:dyDescent="0.3">
      <c r="B8" s="6"/>
      <c r="I8" s="63"/>
    </row>
    <row r="9" spans="2:9" s="1" customFormat="1" x14ac:dyDescent="0.3">
      <c r="B9" s="64" t="s">
        <v>147</v>
      </c>
      <c r="C9" s="65"/>
      <c r="D9" s="65"/>
      <c r="E9" s="65"/>
      <c r="F9" s="65"/>
      <c r="G9" s="65"/>
      <c r="H9" s="65"/>
      <c r="I9" s="65"/>
    </row>
    <row r="10" spans="2:9" s="1" customFormat="1" ht="13.5" customHeight="1" x14ac:dyDescent="0.3">
      <c r="E10" s="66"/>
    </row>
    <row r="11" spans="2:9" s="1" customFormat="1" ht="23.25" customHeight="1" x14ac:dyDescent="0.3">
      <c r="B11" s="146" t="s">
        <v>245</v>
      </c>
      <c r="C11" s="146"/>
      <c r="D11" s="146"/>
      <c r="E11" s="146"/>
      <c r="F11" s="146"/>
      <c r="G11" s="146"/>
      <c r="H11" s="146"/>
    </row>
    <row r="12" spans="2:9" s="1" customFormat="1" x14ac:dyDescent="0.3">
      <c r="E12" s="66"/>
      <c r="I12" s="6"/>
    </row>
    <row r="13" spans="2:9" s="1" customFormat="1" ht="15" customHeight="1" x14ac:dyDescent="0.3">
      <c r="B13" s="6"/>
      <c r="E13" s="66"/>
      <c r="I13" s="63"/>
    </row>
    <row r="14" spans="2:9" s="1" customFormat="1" x14ac:dyDescent="0.3">
      <c r="B14" s="6"/>
      <c r="C14" s="6" t="s">
        <v>172</v>
      </c>
      <c r="E14" s="66"/>
      <c r="I14" s="63"/>
    </row>
    <row r="15" spans="2:9" s="1" customFormat="1" x14ac:dyDescent="0.3">
      <c r="B15" s="6"/>
      <c r="E15" s="66"/>
    </row>
    <row r="16" spans="2:9" s="1" customFormat="1" x14ac:dyDescent="0.3">
      <c r="B16" s="6"/>
      <c r="E16" s="66"/>
      <c r="I16" s="67"/>
    </row>
    <row r="17" spans="2:9" s="1" customFormat="1" x14ac:dyDescent="0.3">
      <c r="B17" s="6"/>
      <c r="E17" s="66"/>
    </row>
    <row r="18" spans="2:9" s="1" customFormat="1" x14ac:dyDescent="0.3">
      <c r="B18" s="6"/>
      <c r="E18" s="66"/>
      <c r="I18" s="67"/>
    </row>
    <row r="19" spans="2:9" s="1" customFormat="1" x14ac:dyDescent="0.3">
      <c r="B19" s="6"/>
      <c r="E19" s="66"/>
    </row>
    <row r="20" spans="2:9" s="1" customFormat="1" x14ac:dyDescent="0.3">
      <c r="B20" s="6"/>
      <c r="C20" s="6" t="s">
        <v>173</v>
      </c>
      <c r="E20" s="66"/>
    </row>
    <row r="21" spans="2:9" s="1" customFormat="1" x14ac:dyDescent="0.3">
      <c r="B21" s="6"/>
      <c r="D21" s="1" t="s">
        <v>167</v>
      </c>
      <c r="E21" s="66"/>
    </row>
    <row r="22" spans="2:9" s="1" customFormat="1" x14ac:dyDescent="0.3">
      <c r="B22" s="6"/>
      <c r="E22" s="66"/>
    </row>
    <row r="23" spans="2:9" s="1" customFormat="1" x14ac:dyDescent="0.3">
      <c r="B23" s="6"/>
      <c r="E23" s="66"/>
    </row>
    <row r="24" spans="2:9" s="1" customFormat="1" x14ac:dyDescent="0.3">
      <c r="B24" s="6"/>
      <c r="E24" s="66"/>
      <c r="I24" s="67"/>
    </row>
    <row r="25" spans="2:9" s="1" customFormat="1" x14ac:dyDescent="0.3">
      <c r="B25" s="6"/>
    </row>
    <row r="26" spans="2:9" s="1" customFormat="1" x14ac:dyDescent="0.3">
      <c r="B26" s="6"/>
      <c r="E26" s="66"/>
    </row>
    <row r="27" spans="2:9" s="1" customFormat="1" x14ac:dyDescent="0.3">
      <c r="B27" s="6"/>
      <c r="E27" s="66"/>
      <c r="I27" s="67"/>
    </row>
    <row r="28" spans="2:9" s="1" customFormat="1" x14ac:dyDescent="0.3">
      <c r="B28" s="6"/>
      <c r="E28" s="66"/>
      <c r="I28" s="63"/>
    </row>
    <row r="29" spans="2:9" s="1" customFormat="1" x14ac:dyDescent="0.3">
      <c r="B29" s="6"/>
      <c r="E29" s="66"/>
      <c r="I29" s="63"/>
    </row>
    <row r="30" spans="2:9" s="1" customFormat="1" x14ac:dyDescent="0.3">
      <c r="B30" s="6"/>
      <c r="E30" s="66"/>
      <c r="I30" s="63"/>
    </row>
    <row r="31" spans="2:9" s="1" customFormat="1" ht="25.5" customHeight="1" x14ac:dyDescent="0.3">
      <c r="B31" s="91" t="s">
        <v>184</v>
      </c>
      <c r="C31" s="146" t="s">
        <v>185</v>
      </c>
      <c r="D31" s="146"/>
      <c r="E31" s="146"/>
      <c r="F31" s="146"/>
      <c r="G31" s="146"/>
      <c r="H31" s="146"/>
      <c r="I31" s="63"/>
    </row>
    <row r="32" spans="2:9" s="1" customFormat="1" x14ac:dyDescent="0.3">
      <c r="B32" s="6"/>
      <c r="E32" s="66"/>
      <c r="I32" s="63"/>
    </row>
    <row r="33" spans="2:19" s="1" customFormat="1" x14ac:dyDescent="0.3">
      <c r="B33" s="6"/>
      <c r="E33" s="66"/>
      <c r="I33" s="63"/>
    </row>
    <row r="34" spans="2:19" s="1" customFormat="1" ht="6" customHeight="1" x14ac:dyDescent="0.3">
      <c r="B34" s="6"/>
      <c r="E34" s="66"/>
      <c r="I34" s="63"/>
    </row>
    <row r="35" spans="2:19" s="1" customFormat="1" x14ac:dyDescent="0.3">
      <c r="B35" s="92" t="s">
        <v>186</v>
      </c>
      <c r="C35" s="7" t="s">
        <v>187</v>
      </c>
      <c r="E35" s="66"/>
      <c r="I35" s="63"/>
    </row>
    <row r="36" spans="2:19" s="1" customFormat="1" x14ac:dyDescent="0.3">
      <c r="B36" s="6"/>
      <c r="E36" s="66"/>
      <c r="I36" s="63"/>
    </row>
    <row r="37" spans="2:19" s="1" customFormat="1" x14ac:dyDescent="0.3">
      <c r="B37" s="6"/>
      <c r="E37" s="66"/>
      <c r="I37" s="63"/>
    </row>
    <row r="38" spans="2:19" s="1" customFormat="1" ht="10.5" customHeight="1" x14ac:dyDescent="0.3">
      <c r="B38" s="6"/>
      <c r="E38" s="66"/>
      <c r="I38" s="63"/>
    </row>
    <row r="39" spans="2:19" s="1" customFormat="1" ht="15.75" customHeight="1" x14ac:dyDescent="0.3">
      <c r="B39" s="64" t="s">
        <v>148</v>
      </c>
      <c r="C39" s="65"/>
      <c r="D39" s="65"/>
      <c r="E39" s="65"/>
      <c r="F39" s="65"/>
      <c r="G39" s="65"/>
      <c r="H39" s="65"/>
      <c r="I39" s="65"/>
      <c r="S39" s="7"/>
    </row>
    <row r="40" spans="2:19" s="1" customFormat="1" ht="15.75" customHeight="1" x14ac:dyDescent="0.3">
      <c r="S40" s="7"/>
    </row>
    <row r="41" spans="2:19" s="1" customFormat="1" ht="15.75" customHeight="1" x14ac:dyDescent="0.3">
      <c r="B41" s="6" t="s">
        <v>178</v>
      </c>
      <c r="C41" s="6" t="s">
        <v>149</v>
      </c>
      <c r="S41" s="7"/>
    </row>
    <row r="42" spans="2:19" s="1" customFormat="1" ht="15.75" customHeight="1" x14ac:dyDescent="0.3">
      <c r="E42"/>
      <c r="S42" s="7"/>
    </row>
    <row r="43" spans="2:19" s="1" customFormat="1" x14ac:dyDescent="0.3">
      <c r="D43" s="68"/>
      <c r="G43" s="76" t="s">
        <v>150</v>
      </c>
      <c r="H43" s="118" t="s">
        <v>294</v>
      </c>
      <c r="L43" s="117"/>
      <c r="O43" s="78"/>
      <c r="S43" s="7"/>
    </row>
    <row r="44" spans="2:19" s="1" customFormat="1" ht="15.75" customHeight="1" x14ac:dyDescent="0.3">
      <c r="C44" s="68"/>
      <c r="D44" s="68"/>
      <c r="J44" s="69"/>
      <c r="S44" s="7"/>
    </row>
    <row r="45" spans="2:19" s="1" customFormat="1" ht="36" x14ac:dyDescent="0.3">
      <c r="D45" s="68"/>
      <c r="G45" s="76" t="s">
        <v>151</v>
      </c>
      <c r="H45" s="118" t="s">
        <v>295</v>
      </c>
    </row>
    <row r="46" spans="2:19" s="1" customFormat="1" ht="15.75" customHeight="1" x14ac:dyDescent="0.3">
      <c r="C46" s="68"/>
      <c r="D46" s="68"/>
      <c r="J46" s="69"/>
    </row>
    <row r="47" spans="2:19" s="1" customFormat="1" ht="15.75" customHeight="1" x14ac:dyDescent="0.3">
      <c r="D47" s="68"/>
      <c r="G47" s="76" t="s">
        <v>152</v>
      </c>
      <c r="H47" s="141" t="s">
        <v>296</v>
      </c>
      <c r="J47" s="69"/>
    </row>
    <row r="48" spans="2:19" s="1" customFormat="1" ht="15.75" customHeight="1" x14ac:dyDescent="0.3">
      <c r="C48" s="68"/>
      <c r="D48" s="68"/>
      <c r="J48" s="69"/>
    </row>
    <row r="49" spans="2:10" s="1" customFormat="1" ht="15.75" customHeight="1" x14ac:dyDescent="0.3">
      <c r="B49" s="6" t="s">
        <v>183</v>
      </c>
      <c r="C49" s="6" t="s">
        <v>153</v>
      </c>
      <c r="D49" s="6"/>
      <c r="J49" s="69"/>
    </row>
    <row r="50" spans="2:10" s="1" customFormat="1" ht="15.75" customHeight="1" x14ac:dyDescent="0.3">
      <c r="J50" s="69"/>
    </row>
    <row r="51" spans="2:10" s="1" customFormat="1" ht="15.75" customHeight="1" x14ac:dyDescent="0.3">
      <c r="F51" s="70"/>
      <c r="G51" s="76" t="s">
        <v>154</v>
      </c>
      <c r="H51" s="118" t="s">
        <v>294</v>
      </c>
      <c r="J51" s="69"/>
    </row>
    <row r="52" spans="2:10" s="1" customFormat="1" ht="15.75" customHeight="1" x14ac:dyDescent="0.3">
      <c r="F52" s="70"/>
      <c r="J52" s="69"/>
    </row>
    <row r="53" spans="2:10" s="1" customFormat="1" ht="37.950000000000003" customHeight="1" x14ac:dyDescent="0.3">
      <c r="D53" s="6"/>
      <c r="F53" s="70"/>
      <c r="G53" s="76" t="s">
        <v>155</v>
      </c>
      <c r="H53" s="118" t="s">
        <v>295</v>
      </c>
      <c r="J53" s="69"/>
    </row>
    <row r="54" spans="2:10" s="1" customFormat="1" ht="15.75" customHeight="1" x14ac:dyDescent="0.3">
      <c r="F54" s="71"/>
      <c r="G54" s="77"/>
      <c r="J54" s="69"/>
    </row>
    <row r="55" spans="2:10" s="1" customFormat="1" ht="15.75" customHeight="1" x14ac:dyDescent="0.3">
      <c r="G55" s="76" t="s">
        <v>156</v>
      </c>
      <c r="H55" s="118" t="s">
        <v>297</v>
      </c>
      <c r="J55" s="69"/>
    </row>
    <row r="56" spans="2:10" s="1" customFormat="1" ht="15.75" customHeight="1" x14ac:dyDescent="0.3">
      <c r="C56" s="68"/>
      <c r="G56" s="77"/>
      <c r="J56" s="69"/>
    </row>
    <row r="57" spans="2:10" s="1" customFormat="1" ht="15.75" customHeight="1" x14ac:dyDescent="0.3">
      <c r="G57" s="76" t="s">
        <v>157</v>
      </c>
      <c r="H57" s="118" t="s">
        <v>298</v>
      </c>
      <c r="J57" s="69"/>
    </row>
    <row r="58" spans="2:10" s="1" customFormat="1" ht="15.75" customHeight="1" x14ac:dyDescent="0.3">
      <c r="C58" s="68"/>
      <c r="J58" s="69"/>
    </row>
    <row r="59" spans="2:10" s="1" customFormat="1" ht="24" x14ac:dyDescent="0.3">
      <c r="G59" s="76" t="s">
        <v>158</v>
      </c>
      <c r="H59" s="118" t="s">
        <v>299</v>
      </c>
      <c r="J59" s="69"/>
    </row>
    <row r="60" spans="2:10" s="1" customFormat="1" ht="15.45" customHeight="1" x14ac:dyDescent="0.3">
      <c r="C60" s="68"/>
      <c r="J60" s="69"/>
    </row>
    <row r="61" spans="2:10" s="1" customFormat="1" ht="27.75" customHeight="1" x14ac:dyDescent="0.3">
      <c r="C61" s="147" t="s">
        <v>238</v>
      </c>
      <c r="D61" s="147"/>
      <c r="E61" s="147"/>
      <c r="F61" s="147"/>
      <c r="G61" s="148"/>
      <c r="H61" s="141" t="s">
        <v>203</v>
      </c>
      <c r="J61" s="69"/>
    </row>
    <row r="62" spans="2:10" s="1" customFormat="1" ht="15.75" customHeight="1" x14ac:dyDescent="0.3">
      <c r="C62" s="68"/>
      <c r="J62" s="69"/>
    </row>
    <row r="63" spans="2:10" s="1" customFormat="1" ht="21.75" customHeight="1" x14ac:dyDescent="0.3">
      <c r="G63" s="76" t="s">
        <v>159</v>
      </c>
      <c r="H63" s="141" t="s">
        <v>305</v>
      </c>
      <c r="J63" s="69"/>
    </row>
    <row r="64" spans="2:10" s="1" customFormat="1" ht="15.75" customHeight="1" x14ac:dyDescent="0.3">
      <c r="C64" s="68"/>
      <c r="F64" s="71"/>
      <c r="J64" s="69"/>
    </row>
    <row r="65" spans="2:10" s="1" customFormat="1" ht="15.75" customHeight="1" x14ac:dyDescent="0.3">
      <c r="B65" s="6" t="s">
        <v>179</v>
      </c>
      <c r="C65" s="6" t="s">
        <v>160</v>
      </c>
      <c r="J65" s="69"/>
    </row>
    <row r="66" spans="2:10" s="1" customFormat="1" ht="15.75" customHeight="1" x14ac:dyDescent="0.3">
      <c r="B66" s="6"/>
      <c r="C66" s="6"/>
      <c r="J66" s="69"/>
    </row>
    <row r="67" spans="2:10" s="1" customFormat="1" ht="36" x14ac:dyDescent="0.3">
      <c r="B67" s="6"/>
      <c r="G67" s="76" t="s">
        <v>155</v>
      </c>
      <c r="H67" s="118" t="s">
        <v>295</v>
      </c>
      <c r="J67" s="69"/>
    </row>
    <row r="68" spans="2:10" s="1" customFormat="1" ht="15.75" customHeight="1" x14ac:dyDescent="0.3">
      <c r="F68" s="71"/>
      <c r="J68" s="69"/>
    </row>
    <row r="69" spans="2:10" s="1" customFormat="1" ht="15.6" x14ac:dyDescent="0.3">
      <c r="B69" s="89" t="s">
        <v>180</v>
      </c>
      <c r="C69" s="149" t="s">
        <v>161</v>
      </c>
      <c r="D69" s="149"/>
      <c r="E69" s="149"/>
      <c r="F69" s="149"/>
      <c r="G69" s="149"/>
      <c r="H69" s="149"/>
      <c r="J69" s="69"/>
    </row>
    <row r="70" spans="2:10" s="1" customFormat="1" ht="15.75" customHeight="1" x14ac:dyDescent="0.3">
      <c r="F70" s="72"/>
      <c r="J70" s="69"/>
    </row>
    <row r="71" spans="2:10" s="1" customFormat="1" ht="15.75" customHeight="1" x14ac:dyDescent="0.3">
      <c r="G71" s="76" t="s">
        <v>162</v>
      </c>
      <c r="H71" s="141" t="s">
        <v>306</v>
      </c>
      <c r="J71" s="69"/>
    </row>
    <row r="72" spans="2:10" s="1" customFormat="1" ht="15.75" customHeight="1" x14ac:dyDescent="0.3">
      <c r="D72" s="68"/>
      <c r="G72" s="76"/>
      <c r="H72"/>
      <c r="J72" s="69"/>
    </row>
    <row r="73" spans="2:10" s="1" customFormat="1" ht="15.75" customHeight="1" x14ac:dyDescent="0.3">
      <c r="D73" s="68"/>
      <c r="G73" s="76" t="s">
        <v>163</v>
      </c>
      <c r="H73" s="141" t="s">
        <v>307</v>
      </c>
      <c r="J73" s="69"/>
    </row>
    <row r="74" spans="2:10" s="1" customFormat="1" ht="15.75" customHeight="1" x14ac:dyDescent="0.3">
      <c r="D74" s="68"/>
      <c r="G74" s="76"/>
      <c r="H74" s="142"/>
      <c r="J74" s="69"/>
    </row>
    <row r="75" spans="2:10" s="1" customFormat="1" ht="15.75" customHeight="1" x14ac:dyDescent="0.3">
      <c r="D75" s="68"/>
      <c r="G75" s="76" t="s">
        <v>164</v>
      </c>
      <c r="H75" s="143">
        <v>253603520</v>
      </c>
      <c r="J75" s="73"/>
    </row>
    <row r="76" spans="2:10" s="1" customFormat="1" ht="15.75" customHeight="1" x14ac:dyDescent="0.3">
      <c r="D76" s="68"/>
      <c r="G76" s="76"/>
      <c r="H76"/>
      <c r="J76" s="73"/>
    </row>
    <row r="77" spans="2:10" s="1" customFormat="1" ht="15.75" customHeight="1" x14ac:dyDescent="0.3">
      <c r="D77" s="68"/>
      <c r="G77" s="76" t="s">
        <v>165</v>
      </c>
      <c r="H77" s="143"/>
      <c r="J77" s="73"/>
    </row>
    <row r="78" spans="2:10" s="1" customFormat="1" x14ac:dyDescent="0.3">
      <c r="D78" s="68"/>
      <c r="G78" s="76"/>
      <c r="H78"/>
    </row>
    <row r="79" spans="2:10" s="1" customFormat="1" x14ac:dyDescent="0.3">
      <c r="D79" s="68"/>
      <c r="G79" s="76" t="s">
        <v>166</v>
      </c>
      <c r="H79" s="144" t="s">
        <v>308</v>
      </c>
    </row>
    <row r="80" spans="2:10" s="1" customFormat="1" x14ac:dyDescent="0.3"/>
    <row r="81" spans="2:8" s="1" customFormat="1" x14ac:dyDescent="0.3">
      <c r="B81" s="88" t="s">
        <v>181</v>
      </c>
      <c r="C81" s="150" t="s">
        <v>246</v>
      </c>
      <c r="D81" s="150"/>
      <c r="E81" s="150"/>
      <c r="F81" s="150"/>
      <c r="G81" s="150"/>
      <c r="H81" s="150"/>
    </row>
    <row r="82" spans="2:8" s="1" customFormat="1" x14ac:dyDescent="0.3">
      <c r="B82" s="6"/>
      <c r="C82" s="6"/>
    </row>
    <row r="83" spans="2:8" s="1" customFormat="1" ht="97.95" customHeight="1" x14ac:dyDescent="0.3">
      <c r="B83" s="6"/>
      <c r="C83" s="151" t="s">
        <v>300</v>
      </c>
      <c r="D83" s="152"/>
      <c r="E83" s="152"/>
      <c r="F83" s="152"/>
      <c r="G83" s="152"/>
      <c r="H83" s="153"/>
    </row>
    <row r="84" spans="2:8" s="1" customFormat="1" x14ac:dyDescent="0.3">
      <c r="B84" s="6"/>
      <c r="C84" s="6"/>
    </row>
    <row r="85" spans="2:8" s="1" customFormat="1" ht="30.75" customHeight="1" x14ac:dyDescent="0.3">
      <c r="B85" s="89" t="s">
        <v>182</v>
      </c>
      <c r="C85" s="149" t="s">
        <v>177</v>
      </c>
      <c r="D85" s="149"/>
      <c r="E85" s="149"/>
      <c r="F85" s="149"/>
      <c r="G85" s="149"/>
      <c r="H85" s="149"/>
    </row>
    <row r="86" spans="2:8" s="1" customFormat="1" x14ac:dyDescent="0.3">
      <c r="B86" s="6"/>
    </row>
    <row r="87" spans="2:8" s="1" customFormat="1" x14ac:dyDescent="0.3">
      <c r="B87" s="6"/>
      <c r="C87" s="154" t="s">
        <v>309</v>
      </c>
      <c r="D87" s="155"/>
      <c r="E87" s="155"/>
      <c r="F87" s="155"/>
      <c r="G87" s="155"/>
      <c r="H87" s="156"/>
    </row>
    <row r="88" spans="2:8" s="1" customFormat="1" x14ac:dyDescent="0.3">
      <c r="B88" s="6"/>
    </row>
    <row r="89" spans="2:8" s="1" customFormat="1" x14ac:dyDescent="0.3">
      <c r="B89" s="6" t="s">
        <v>188</v>
      </c>
    </row>
    <row r="90" spans="2:8" s="1" customFormat="1" x14ac:dyDescent="0.3">
      <c r="C90" s="93" t="s">
        <v>189</v>
      </c>
      <c r="D90" s="7"/>
      <c r="H90" s="70"/>
    </row>
    <row r="91" spans="2:8" s="1" customFormat="1" x14ac:dyDescent="0.3">
      <c r="C91" s="93" t="s">
        <v>240</v>
      </c>
      <c r="D91" s="7"/>
      <c r="H91" s="70"/>
    </row>
    <row r="92" spans="2:8" s="1" customFormat="1" x14ac:dyDescent="0.3">
      <c r="C92" s="93" t="s">
        <v>190</v>
      </c>
      <c r="D92" s="7"/>
      <c r="F92" s="94"/>
      <c r="H92" s="70"/>
    </row>
    <row r="93" spans="2:8" s="1" customFormat="1" ht="26.25" customHeight="1" x14ac:dyDescent="0.3">
      <c r="C93" s="145" t="s">
        <v>191</v>
      </c>
      <c r="D93" s="145"/>
      <c r="E93" s="145"/>
      <c r="F93" s="145"/>
      <c r="G93" s="145"/>
      <c r="H93" s="145"/>
    </row>
    <row r="94" spans="2:8" s="1" customFormat="1" x14ac:dyDescent="0.3">
      <c r="H94" s="70"/>
    </row>
    <row r="95" spans="2:8" s="1" customFormat="1" x14ac:dyDescent="0.3">
      <c r="C95" s="66"/>
      <c r="H95" s="70"/>
    </row>
    <row r="96" spans="2:8" s="1" customFormat="1" x14ac:dyDescent="0.3"/>
    <row r="97" spans="4:4" s="1" customFormat="1" ht="15.6" x14ac:dyDescent="0.3">
      <c r="D97" s="74"/>
    </row>
    <row r="98" spans="4:4" s="1" customFormat="1" x14ac:dyDescent="0.3"/>
    <row r="99" spans="4:4" s="1" customFormat="1" x14ac:dyDescent="0.3"/>
    <row r="100" spans="4:4" s="1" customFormat="1" x14ac:dyDescent="0.3"/>
    <row r="101" spans="4:4" s="1" customFormat="1" x14ac:dyDescent="0.3"/>
    <row r="102" spans="4:4" s="1" customFormat="1" x14ac:dyDescent="0.3"/>
    <row r="103" spans="4:4" s="1" customFormat="1" x14ac:dyDescent="0.3"/>
    <row r="104" spans="4:4" s="1" customFormat="1" x14ac:dyDescent="0.3"/>
    <row r="105" spans="4:4" s="1" customFormat="1" x14ac:dyDescent="0.3"/>
    <row r="106" spans="4:4" s="1" customFormat="1" x14ac:dyDescent="0.3"/>
    <row r="107" spans="4:4" s="1" customFormat="1" x14ac:dyDescent="0.3"/>
    <row r="108" spans="4:4" s="1" customFormat="1" x14ac:dyDescent="0.3"/>
    <row r="109" spans="4:4" s="1" customFormat="1" x14ac:dyDescent="0.3"/>
    <row r="110" spans="4:4" s="1" customFormat="1" x14ac:dyDescent="0.3"/>
  </sheetData>
  <sheetProtection algorithmName="SHA-512" hashValue="OUkxJ3UJq4ewEEbpkIxGT6wRZ+fCBluX1bifGUrqg4X/6QG1sRQ5xiSXU+LLy8YZoRZHp+YBZ3YH84qVv0opSQ==" saltValue="Xj7ESlexS6ABdcNylVgkOA==" spinCount="100000" sheet="1" objects="1" scenarios="1" formatCells="0" formatColumns="0" formatRows="0" insertHyperlinks="0"/>
  <mergeCells count="9">
    <mergeCell ref="C93:H93"/>
    <mergeCell ref="B11:H11"/>
    <mergeCell ref="C61:G61"/>
    <mergeCell ref="C31:H31"/>
    <mergeCell ref="C69:H69"/>
    <mergeCell ref="C81:H81"/>
    <mergeCell ref="C83:H83"/>
    <mergeCell ref="C85:H85"/>
    <mergeCell ref="C87:H87"/>
  </mergeCells>
  <dataValidations count="1">
    <dataValidation allowBlank="1" showInputMessage="1" showErrorMessage="1" prompt="Não é necessário efetuar esta descrição, no caso de «estabelecimentos novos»." sqref="C83:H83" xr:uid="{00000000-0002-0000-0000-000000000000}"/>
  </dataValidations>
  <hyperlinks>
    <hyperlink ref="H79" r:id="rId1" xr:uid="{8A0E06E4-7574-4684-81F5-34E7DE85572D}"/>
    <hyperlink ref="C87" r:id="rId2" xr:uid="{9C50576B-B1E8-4835-9875-318D26F3DAC6}"/>
  </hyperlinks>
  <pageMargins left="0.7" right="0.7" top="0.75" bottom="0.75" header="0.3" footer="0.3"/>
  <pageSetup paperSize="9" scale="79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6" name="Group Box 1">
              <controlPr defaultSize="0" autoFill="0" autoPict="0">
                <anchor moveWithCells="1">
                  <from>
                    <xdr:col>1</xdr:col>
                    <xdr:colOff>22860</xdr:colOff>
                    <xdr:row>12</xdr:row>
                    <xdr:rowOff>0</xdr:rowOff>
                  </from>
                  <to>
                    <xdr:col>7</xdr:col>
                    <xdr:colOff>2194560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7" name="Option Button 2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76200</xdr:rowOff>
                  </from>
                  <to>
                    <xdr:col>7</xdr:col>
                    <xdr:colOff>2011680</xdr:colOff>
                    <xdr:row>16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8" name="Option Button 3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30480</xdr:rowOff>
                  </from>
                  <to>
                    <xdr:col>7</xdr:col>
                    <xdr:colOff>571500</xdr:colOff>
                    <xdr:row>18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9" name="Option Button 4">
              <controlPr defaultSize="0" autoFill="0" autoLine="0" autoPict="0">
                <anchor moveWithCells="1">
                  <from>
                    <xdr:col>2</xdr:col>
                    <xdr:colOff>0</xdr:colOff>
                    <xdr:row>20</xdr:row>
                    <xdr:rowOff>99060</xdr:rowOff>
                  </from>
                  <to>
                    <xdr:col>7</xdr:col>
                    <xdr:colOff>830580</xdr:colOff>
                    <xdr:row>22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10" name="Option Button 5">
              <controlPr defaultSize="0" autoFill="0" autoLine="0" autoPict="0">
                <anchor moveWithCells="1">
                  <from>
                    <xdr:col>1</xdr:col>
                    <xdr:colOff>259080</xdr:colOff>
                    <xdr:row>22</xdr:row>
                    <xdr:rowOff>22860</xdr:rowOff>
                  </from>
                  <to>
                    <xdr:col>7</xdr:col>
                    <xdr:colOff>1638300</xdr:colOff>
                    <xdr:row>24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11" name="Option Button 6">
              <controlPr defaultSize="0" autoFill="0" autoLine="0" autoPict="0">
                <anchor moveWithCells="1">
                  <from>
                    <xdr:col>2</xdr:col>
                    <xdr:colOff>0</xdr:colOff>
                    <xdr:row>24</xdr:row>
                    <xdr:rowOff>99060</xdr:rowOff>
                  </from>
                  <to>
                    <xdr:col>7</xdr:col>
                    <xdr:colOff>2004060</xdr:colOff>
                    <xdr:row>26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2" name="Option Button 7">
              <controlPr defaultSize="0" autoFill="0" autoLine="0" autoPict="0">
                <anchor moveWithCells="1">
                  <from>
                    <xdr:col>1</xdr:col>
                    <xdr:colOff>259080</xdr:colOff>
                    <xdr:row>26</xdr:row>
                    <xdr:rowOff>190500</xdr:rowOff>
                  </from>
                  <to>
                    <xdr:col>7</xdr:col>
                    <xdr:colOff>2004060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3" name="Option Button 8">
              <controlPr defaultSize="0" autoFill="0" autoLine="0" autoPict="0">
                <anchor moveWithCells="1">
                  <from>
                    <xdr:col>1</xdr:col>
                    <xdr:colOff>251460</xdr:colOff>
                    <xdr:row>35</xdr:row>
                    <xdr:rowOff>0</xdr:rowOff>
                  </from>
                  <to>
                    <xdr:col>3</xdr:col>
                    <xdr:colOff>480060</xdr:colOff>
                    <xdr:row>36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4" name="Option Button 9">
              <controlPr defaultSize="0" autoFill="0" autoLine="0" autoPict="0">
                <anchor moveWithCells="1">
                  <from>
                    <xdr:col>3</xdr:col>
                    <xdr:colOff>266700</xdr:colOff>
                    <xdr:row>35</xdr:row>
                    <xdr:rowOff>0</xdr:rowOff>
                  </from>
                  <to>
                    <xdr:col>4</xdr:col>
                    <xdr:colOff>38100</xdr:colOff>
                    <xdr:row>36</xdr:row>
                    <xdr:rowOff>99060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5" name="Option Button 10">
              <controlPr defaultSize="0" autoFill="0" autoLine="0" autoPict="0">
                <anchor moveWithCells="1">
                  <from>
                    <xdr:col>1</xdr:col>
                    <xdr:colOff>251460</xdr:colOff>
                    <xdr:row>31</xdr:row>
                    <xdr:rowOff>22860</xdr:rowOff>
                  </from>
                  <to>
                    <xdr:col>3</xdr:col>
                    <xdr:colOff>289560</xdr:colOff>
                    <xdr:row>32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6" name="Option Button 11">
              <controlPr defaultSize="0" autoFill="0" autoLine="0" autoPict="0">
                <anchor moveWithCells="1">
                  <from>
                    <xdr:col>3</xdr:col>
                    <xdr:colOff>266700</xdr:colOff>
                    <xdr:row>31</xdr:row>
                    <xdr:rowOff>22860</xdr:rowOff>
                  </from>
                  <to>
                    <xdr:col>3</xdr:col>
                    <xdr:colOff>784860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7" name="Group Box 12">
              <controlPr defaultSize="0" autoFill="0" autoPict="0">
                <anchor moveWithCells="1">
                  <from>
                    <xdr:col>1</xdr:col>
                    <xdr:colOff>22860</xdr:colOff>
                    <xdr:row>29</xdr:row>
                    <xdr:rowOff>144780</xdr:rowOff>
                  </from>
                  <to>
                    <xdr:col>8</xdr:col>
                    <xdr:colOff>114300</xdr:colOff>
                    <xdr:row>32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8" name="Group Box 13">
              <controlPr defaultSize="0" autoFill="0" autoPict="0">
                <anchor moveWithCells="1">
                  <from>
                    <xdr:col>1</xdr:col>
                    <xdr:colOff>22860</xdr:colOff>
                    <xdr:row>34</xdr:row>
                    <xdr:rowOff>22860</xdr:rowOff>
                  </from>
                  <to>
                    <xdr:col>8</xdr:col>
                    <xdr:colOff>137160</xdr:colOff>
                    <xdr:row>36</xdr:row>
                    <xdr:rowOff>175260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Indicar o setor de atividade principal, de acordo com os códigos SPIRS Seveso." xr:uid="{00000000-0002-0000-0000-000001000000}">
          <x14:formula1>
            <xm:f>Backoffice!$AB$7:$AB$45</xm:f>
          </x14:formula1>
          <xm:sqref>H61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11">
    <pageSetUpPr fitToPage="1"/>
  </sheetPr>
  <dimension ref="A1:AZ396"/>
  <sheetViews>
    <sheetView topLeftCell="A34" zoomScale="90" zoomScaleNormal="90" workbookViewId="0">
      <selection activeCell="B22" sqref="B22"/>
    </sheetView>
  </sheetViews>
  <sheetFormatPr defaultRowHeight="14.4" x14ac:dyDescent="0.3"/>
  <cols>
    <col min="1" max="1" width="2" customWidth="1"/>
    <col min="2" max="2" width="23.33203125" customWidth="1"/>
    <col min="3" max="3" width="13.6640625" customWidth="1"/>
    <col min="4" max="4" width="16.6640625" customWidth="1"/>
    <col min="5" max="5" width="17.33203125" customWidth="1"/>
    <col min="6" max="6" width="19" customWidth="1"/>
    <col min="7" max="7" width="19.6640625" customWidth="1"/>
    <col min="8" max="11" width="6.33203125" customWidth="1"/>
    <col min="12" max="15" width="8.6640625" customWidth="1"/>
    <col min="16" max="16" width="9.33203125" customWidth="1"/>
    <col min="19" max="19" width="9.33203125"/>
    <col min="20" max="25" width="9.6640625" customWidth="1"/>
    <col min="26" max="27" width="9.6640625" hidden="1" customWidth="1"/>
    <col min="33" max="52" width="9.33203125" style="1"/>
  </cols>
  <sheetData>
    <row r="1" spans="1:32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3">
      <c r="A4" s="1"/>
      <c r="B4" s="1"/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1"/>
      <c r="AA4" s="1"/>
      <c r="AB4" s="1"/>
      <c r="AC4" s="1"/>
      <c r="AD4" s="1"/>
      <c r="AE4" s="1"/>
      <c r="AF4" s="1"/>
    </row>
    <row r="5" spans="1:32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6.5" customHeight="1" x14ac:dyDescent="0.35">
      <c r="A6" s="1"/>
      <c r="B6" s="75" t="s">
        <v>170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3">
      <c r="A7" s="1"/>
      <c r="B7" s="6" t="s">
        <v>169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3">
      <c r="A8" s="1"/>
      <c r="B8" s="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3">
      <c r="A9" s="1"/>
      <c r="B9" s="64" t="s">
        <v>5</v>
      </c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1"/>
      <c r="AA9" s="1"/>
      <c r="AB9" s="1"/>
      <c r="AC9" s="1"/>
      <c r="AD9" s="1"/>
      <c r="AE9" s="1"/>
      <c r="AF9" s="1"/>
    </row>
    <row r="10" spans="1:32" s="1" customFormat="1" x14ac:dyDescent="0.3">
      <c r="B10" s="32"/>
      <c r="E10" s="34"/>
      <c r="H10" s="116"/>
    </row>
    <row r="11" spans="1:32" s="1" customFormat="1" ht="15.75" customHeight="1" thickBot="1" x14ac:dyDescent="0.35">
      <c r="B11" s="6"/>
      <c r="H11" s="166" t="s">
        <v>256</v>
      </c>
      <c r="I11" s="166"/>
      <c r="J11" s="166"/>
      <c r="K11" s="166"/>
      <c r="L11" s="80"/>
      <c r="M11" s="80"/>
      <c r="N11" s="13"/>
    </row>
    <row r="12" spans="1:32" s="1" customFormat="1" ht="15.75" customHeight="1" thickBot="1" x14ac:dyDescent="0.35">
      <c r="C12" s="33" t="s">
        <v>137</v>
      </c>
      <c r="E12" s="167" t="str">
        <f>Backoffice!$T$15</f>
        <v>nível inferior</v>
      </c>
      <c r="F12" s="168"/>
      <c r="G12" s="7"/>
      <c r="H12" s="166"/>
      <c r="I12" s="166"/>
      <c r="J12" s="166"/>
      <c r="K12" s="166"/>
      <c r="L12" s="80"/>
      <c r="M12" s="80"/>
      <c r="N12" s="79"/>
      <c r="O12" s="79"/>
    </row>
    <row r="13" spans="1:32" s="1" customFormat="1" ht="15.75" customHeight="1" x14ac:dyDescent="0.3">
      <c r="B13" s="171"/>
      <c r="C13" s="171"/>
      <c r="H13" s="166"/>
      <c r="I13" s="166"/>
      <c r="J13" s="166"/>
      <c r="K13" s="166"/>
      <c r="L13" s="80"/>
      <c r="M13" s="80"/>
      <c r="N13" s="80"/>
      <c r="O13" s="80"/>
    </row>
    <row r="14" spans="1:32" s="1" customFormat="1" ht="24" customHeight="1" x14ac:dyDescent="0.3">
      <c r="C14" s="158" t="s">
        <v>168</v>
      </c>
      <c r="D14" s="158"/>
      <c r="E14" s="158"/>
      <c r="G14" s="8"/>
      <c r="H14" s="166"/>
      <c r="I14" s="166"/>
      <c r="J14" s="166"/>
      <c r="K14" s="166"/>
      <c r="L14" s="80"/>
      <c r="M14" s="80"/>
      <c r="N14" s="80"/>
      <c r="O14" s="80"/>
    </row>
    <row r="15" spans="1:32" s="1" customFormat="1" ht="15.75" customHeight="1" x14ac:dyDescent="0.3">
      <c r="E15" s="14" t="s">
        <v>106</v>
      </c>
      <c r="F15" s="15" t="s">
        <v>107</v>
      </c>
      <c r="H15" s="166"/>
      <c r="I15" s="166"/>
      <c r="J15" s="166"/>
      <c r="K15" s="166"/>
      <c r="L15" s="80"/>
      <c r="M15" s="80"/>
      <c r="N15" s="80"/>
      <c r="O15" s="80"/>
    </row>
    <row r="16" spans="1:32" s="1" customFormat="1" ht="15.75" customHeight="1" x14ac:dyDescent="0.3">
      <c r="C16" s="169" t="s">
        <v>128</v>
      </c>
      <c r="D16" s="170"/>
      <c r="E16" s="129">
        <f>IF(AND(Backoffice!$T$13&lt;&gt;"não aplicável",Backoffice!$X$7=FALSE), Backoffice!X11, "-")</f>
        <v>1.0966000000000002</v>
      </c>
      <c r="F16" s="130">
        <f>IF(AND(Backoffice!$T$13&lt;&gt;"não aplicável",Backoffice!$X$7=FALSE), Backoffice!Y11, "-")</f>
        <v>0.27415000000000006</v>
      </c>
      <c r="G16" s="11"/>
      <c r="H16" s="166"/>
      <c r="I16" s="166"/>
      <c r="J16" s="166"/>
      <c r="K16" s="166"/>
      <c r="L16" s="80"/>
      <c r="M16" s="12"/>
      <c r="N16" s="12"/>
      <c r="O16" s="12"/>
    </row>
    <row r="17" spans="2:29" s="1" customFormat="1" ht="15.75" customHeight="1" x14ac:dyDescent="0.3">
      <c r="C17" s="169" t="s">
        <v>129</v>
      </c>
      <c r="D17" s="170"/>
      <c r="E17" s="129">
        <f>IF(AND(Backoffice!$T$13&lt;&gt;"não aplicável",Backoffice!$X$7=FALSE), Backoffice!X12, "-")</f>
        <v>3.4482666666666668E-2</v>
      </c>
      <c r="F17" s="130">
        <f>IF(AND(Backoffice!$T$13&lt;&gt;"não aplicável",Backoffice!$X$7=FALSE), Backoffice!Y12, "-")</f>
        <v>7.2755999999999984E-3</v>
      </c>
      <c r="H17" s="166"/>
      <c r="I17" s="166"/>
      <c r="J17" s="166"/>
      <c r="K17" s="166"/>
      <c r="L17" s="80"/>
      <c r="M17" s="81"/>
      <c r="N17" s="81"/>
    </row>
    <row r="18" spans="2:29" s="1" customFormat="1" x14ac:dyDescent="0.3">
      <c r="C18" s="169" t="s">
        <v>130</v>
      </c>
      <c r="D18" s="170"/>
      <c r="E18" s="129">
        <f>IF(AND(Backoffice!$T$13&lt;&gt;"não aplicável",Backoffice!$X$7=FALSE), Backoffice!X13, "-")</f>
        <v>0.18397999999999998</v>
      </c>
      <c r="F18" s="130">
        <f>IF(AND(Backoffice!$T$13&lt;&gt;"não aplicável",Backoffice!$X$7=FALSE), Backoffice!Y13, "-")</f>
        <v>8.5517999999999997E-2</v>
      </c>
      <c r="H18" s="166"/>
      <c r="I18" s="166"/>
      <c r="J18" s="166"/>
      <c r="K18" s="166"/>
      <c r="T18" s="157"/>
      <c r="U18" s="157"/>
      <c r="V18" s="157"/>
    </row>
    <row r="19" spans="2:29" s="1" customFormat="1" x14ac:dyDescent="0.3">
      <c r="D19" s="87"/>
    </row>
    <row r="20" spans="2:29" s="1" customFormat="1" ht="25.5" customHeight="1" x14ac:dyDescent="0.3">
      <c r="B20" s="10"/>
      <c r="C20" s="10"/>
      <c r="D20" s="10"/>
      <c r="E20" s="10"/>
      <c r="F20" s="10"/>
      <c r="G20" s="10"/>
      <c r="H20" s="161" t="s">
        <v>174</v>
      </c>
      <c r="I20" s="162"/>
      <c r="J20" s="162"/>
      <c r="K20" s="163"/>
      <c r="L20" s="164" t="s">
        <v>175</v>
      </c>
      <c r="M20" s="165"/>
      <c r="N20" s="165"/>
      <c r="O20" s="165"/>
      <c r="P20" s="161" t="s">
        <v>176</v>
      </c>
      <c r="Q20" s="162"/>
      <c r="R20" s="162"/>
      <c r="S20" s="163"/>
      <c r="T20" s="161" t="s">
        <v>127</v>
      </c>
      <c r="U20" s="162"/>
      <c r="V20" s="162"/>
      <c r="W20" s="162"/>
      <c r="X20" s="162"/>
      <c r="Y20" s="163"/>
      <c r="Z20" s="159" t="s">
        <v>142</v>
      </c>
      <c r="AA20" s="160"/>
    </row>
    <row r="21" spans="2:29" s="1" customFormat="1" ht="27.6" x14ac:dyDescent="0.3">
      <c r="B21" s="31" t="s">
        <v>0</v>
      </c>
      <c r="C21" s="16" t="s">
        <v>1</v>
      </c>
      <c r="D21" s="16" t="s">
        <v>2</v>
      </c>
      <c r="E21" s="16" t="s">
        <v>136</v>
      </c>
      <c r="F21" s="16" t="s">
        <v>3</v>
      </c>
      <c r="G21" s="16" t="s">
        <v>171</v>
      </c>
      <c r="H21" s="17" t="s">
        <v>109</v>
      </c>
      <c r="I21" s="16" t="s">
        <v>110</v>
      </c>
      <c r="J21" s="16" t="s">
        <v>111</v>
      </c>
      <c r="K21" s="18" t="s">
        <v>112</v>
      </c>
      <c r="L21" s="19" t="s">
        <v>113</v>
      </c>
      <c r="M21" s="20" t="s">
        <v>114</v>
      </c>
      <c r="N21" s="20" t="s">
        <v>115</v>
      </c>
      <c r="O21" s="20" t="s">
        <v>116</v>
      </c>
      <c r="P21" s="84" t="s">
        <v>117</v>
      </c>
      <c r="Q21" s="85" t="s">
        <v>118</v>
      </c>
      <c r="R21" s="85" t="s">
        <v>119</v>
      </c>
      <c r="S21" s="85" t="s">
        <v>120</v>
      </c>
      <c r="T21" s="84" t="s">
        <v>121</v>
      </c>
      <c r="U21" s="85" t="s">
        <v>122</v>
      </c>
      <c r="V21" s="86" t="s">
        <v>123</v>
      </c>
      <c r="W21" s="85" t="s">
        <v>124</v>
      </c>
      <c r="X21" s="85" t="s">
        <v>125</v>
      </c>
      <c r="Y21" s="86" t="s">
        <v>126</v>
      </c>
      <c r="Z21" s="83" t="s">
        <v>140</v>
      </c>
      <c r="AA21" s="82" t="s">
        <v>141</v>
      </c>
    </row>
    <row r="22" spans="2:29" s="1" customFormat="1" x14ac:dyDescent="0.3">
      <c r="B22" s="119" t="s">
        <v>257</v>
      </c>
      <c r="C22" s="120" t="s">
        <v>9</v>
      </c>
      <c r="D22" s="120" t="s">
        <v>17</v>
      </c>
      <c r="E22" s="120">
        <v>0.04</v>
      </c>
      <c r="F22" s="120" t="s">
        <v>258</v>
      </c>
      <c r="G22" s="120" t="s">
        <v>259</v>
      </c>
      <c r="H22" s="121"/>
      <c r="I22" s="120" t="s">
        <v>61</v>
      </c>
      <c r="J22" s="120"/>
      <c r="K22" s="120"/>
      <c r="L2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" s="123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</v>
      </c>
      <c r="N2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" s="123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" s="123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</v>
      </c>
      <c r="R2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" s="124" t="str">
        <f>IF(Tabela1[[#This Row],[Qinf Secção H]]=" -", " -", Tabela1[[#This Row],[Quantidade máxima (q) (tonelada)]]/Tabela1[[#This Row],[Qinf Secção H]])</f>
        <v xml:space="preserve"> -</v>
      </c>
      <c r="U22" s="125">
        <f>IF(Tabela1[[#This Row],[Qinf Secção P]]=" -", " -", Tabela1[[#This Row],[Quantidade máxima (q) (tonelada)]]/Tabela1[[#This Row],[Qinf Secção P]])</f>
        <v>8.0000000000000002E-3</v>
      </c>
      <c r="V22" s="126" t="str">
        <f>IF(Tabela1[[#This Row],[Qinf Secção E]]=" -", " -", Tabela1[[#This Row],[Quantidade máxima (q) (tonelada)]]/Tabela1[[#This Row],[Qinf Secção E]])</f>
        <v xml:space="preserve"> -</v>
      </c>
      <c r="W22" s="125" t="str">
        <f>IF(Tabela1[[#This Row],[Qsup Secção H]]=" -", " -", Tabela1[[#This Row],[Quantidade máxima (q) (tonelada)]]/Tabela1[[#This Row],[Qsup Secção H]])</f>
        <v xml:space="preserve"> -</v>
      </c>
      <c r="X22" s="125">
        <f>IF(Tabela1[[#This Row],[Qsup Secção P]]=" -", " -", Tabela1[[#This Row],[Quantidade máxima (q) (tonelada)]]/Tabela1[[#This Row],[Qsup Secção P]])</f>
        <v>8.0000000000000004E-4</v>
      </c>
      <c r="Y22" s="126" t="str">
        <f>IF(Tabela1[[#This Row],[Qsup Secção E]]=" -", " -", Tabela1[[#This Row],[Quantidade máxima (q) (tonelada)]]/Tabela1[[#This Row],[Qsup Secção E]])</f>
        <v xml:space="preserve"> -</v>
      </c>
      <c r="Z2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  <c r="AC22" s="9"/>
    </row>
    <row r="23" spans="2:29" s="1" customFormat="1" x14ac:dyDescent="0.3">
      <c r="B23" s="119" t="s">
        <v>260</v>
      </c>
      <c r="C23" s="120" t="s">
        <v>6</v>
      </c>
      <c r="D23" s="120" t="s">
        <v>14</v>
      </c>
      <c r="E23" s="120">
        <v>0.2</v>
      </c>
      <c r="F23" s="120" t="s">
        <v>25</v>
      </c>
      <c r="G23" s="120" t="s">
        <v>261</v>
      </c>
      <c r="H23" s="121"/>
      <c r="I23" s="120" t="s">
        <v>67</v>
      </c>
      <c r="J23" s="120"/>
      <c r="K23" s="120"/>
      <c r="L2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3" s="123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2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3" s="123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2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3" s="124" t="str">
        <f>IF(Tabela1[[#This Row],[Qinf Secção H]]=" -", " -", Tabela1[[#This Row],[Quantidade máxima (q) (tonelada)]]/Tabela1[[#This Row],[Qinf Secção H]])</f>
        <v xml:space="preserve"> -</v>
      </c>
      <c r="U23" s="125">
        <f>IF(Tabela1[[#This Row],[Qinf Secção P]]=" -", " -", Tabela1[[#This Row],[Quantidade máxima (q) (tonelada)]]/Tabela1[[#This Row],[Qinf Secção P]])</f>
        <v>4.0000000000000003E-5</v>
      </c>
      <c r="V23" s="126" t="str">
        <f>IF(Tabela1[[#This Row],[Qinf Secção E]]=" -", " -", Tabela1[[#This Row],[Quantidade máxima (q) (tonelada)]]/Tabela1[[#This Row],[Qinf Secção E]])</f>
        <v xml:space="preserve"> -</v>
      </c>
      <c r="W23" s="125" t="str">
        <f>IF(Tabela1[[#This Row],[Qsup Secção H]]=" -", " -", Tabela1[[#This Row],[Quantidade máxima (q) (tonelada)]]/Tabela1[[#This Row],[Qsup Secção H]])</f>
        <v xml:space="preserve"> -</v>
      </c>
      <c r="X23" s="125">
        <f>IF(Tabela1[[#This Row],[Qsup Secção P]]=" -", " -", Tabela1[[#This Row],[Quantidade máxima (q) (tonelada)]]/Tabela1[[#This Row],[Qsup Secção P]])</f>
        <v>3.9999999999999998E-6</v>
      </c>
      <c r="Y23" s="126" t="str">
        <f>IF(Tabela1[[#This Row],[Qsup Secção E]]=" -", " -", Tabela1[[#This Row],[Quantidade máxima (q) (tonelada)]]/Tabela1[[#This Row],[Qsup Secção E]])</f>
        <v xml:space="preserve"> -</v>
      </c>
      <c r="Z2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4" spans="2:29" s="1" customFormat="1" ht="41.4" x14ac:dyDescent="0.3">
      <c r="B24" s="119" t="s">
        <v>262</v>
      </c>
      <c r="C24" s="120" t="s">
        <v>6</v>
      </c>
      <c r="D24" s="120" t="s">
        <v>14</v>
      </c>
      <c r="E24" s="120">
        <v>2.2000000000000002</v>
      </c>
      <c r="F24" s="120" t="s">
        <v>25</v>
      </c>
      <c r="G24" s="120" t="s">
        <v>263</v>
      </c>
      <c r="H24" s="121" t="s">
        <v>57</v>
      </c>
      <c r="I24" s="120"/>
      <c r="J24" s="120"/>
      <c r="K24" s="120"/>
      <c r="L24" s="122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2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4" s="122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2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4" s="124">
        <f>IF(Tabela1[[#This Row],[Qinf Secção H]]=" -", " -", Tabela1[[#This Row],[Quantidade máxima (q) (tonelada)]]/Tabela1[[#This Row],[Qinf Secção H]])</f>
        <v>4.4000000000000004E-2</v>
      </c>
      <c r="U24" s="125" t="str">
        <f>IF(Tabela1[[#This Row],[Qinf Secção P]]=" -", " -", Tabela1[[#This Row],[Quantidade máxima (q) (tonelada)]]/Tabela1[[#This Row],[Qinf Secção P]])</f>
        <v xml:space="preserve"> -</v>
      </c>
      <c r="V24" s="126" t="str">
        <f>IF(Tabela1[[#This Row],[Qinf Secção E]]=" -", " -", Tabela1[[#This Row],[Quantidade máxima (q) (tonelada)]]/Tabela1[[#This Row],[Qinf Secção E]])</f>
        <v xml:space="preserve"> -</v>
      </c>
      <c r="W24" s="125">
        <f>IF(Tabela1[[#This Row],[Qsup Secção H]]=" -", " -", Tabela1[[#This Row],[Quantidade máxima (q) (tonelada)]]/Tabela1[[#This Row],[Qsup Secção H]])</f>
        <v>1.1000000000000001E-2</v>
      </c>
      <c r="X24" s="125" t="str">
        <f>IF(Tabela1[[#This Row],[Qsup Secção P]]=" -", " -", Tabela1[[#This Row],[Quantidade máxima (q) (tonelada)]]/Tabela1[[#This Row],[Qsup Secção P]])</f>
        <v xml:space="preserve"> -</v>
      </c>
      <c r="Y24" s="126" t="str">
        <f>IF(Tabela1[[#This Row],[Qsup Secção E]]=" -", " -", Tabela1[[#This Row],[Quantidade máxima (q) (tonelada)]]/Tabela1[[#This Row],[Qsup Secção E]])</f>
        <v xml:space="preserve"> -</v>
      </c>
      <c r="Z2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5" spans="2:29" s="1" customFormat="1" ht="27.6" x14ac:dyDescent="0.3">
      <c r="B25" s="119" t="s">
        <v>264</v>
      </c>
      <c r="C25" s="120" t="s">
        <v>6</v>
      </c>
      <c r="D25" s="120" t="s">
        <v>24</v>
      </c>
      <c r="E25" s="120">
        <v>6.1</v>
      </c>
      <c r="F25" s="120" t="s">
        <v>25</v>
      </c>
      <c r="G25" s="120" t="s">
        <v>265</v>
      </c>
      <c r="H25" s="121" t="s">
        <v>57</v>
      </c>
      <c r="I25" s="120"/>
      <c r="J25" s="120"/>
      <c r="K25" s="120"/>
      <c r="L25" s="122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2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5" s="122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2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5" s="124">
        <f>IF(Tabela1[[#This Row],[Qinf Secção H]]=" -", " -", Tabela1[[#This Row],[Quantidade máxima (q) (tonelada)]]/Tabela1[[#This Row],[Qinf Secção H]])</f>
        <v>0.122</v>
      </c>
      <c r="U25" s="125" t="str">
        <f>IF(Tabela1[[#This Row],[Qinf Secção P]]=" -", " -", Tabela1[[#This Row],[Quantidade máxima (q) (tonelada)]]/Tabela1[[#This Row],[Qinf Secção P]])</f>
        <v xml:space="preserve"> -</v>
      </c>
      <c r="V25" s="126" t="str">
        <f>IF(Tabela1[[#This Row],[Qinf Secção E]]=" -", " -", Tabela1[[#This Row],[Quantidade máxima (q) (tonelada)]]/Tabela1[[#This Row],[Qinf Secção E]])</f>
        <v xml:space="preserve"> -</v>
      </c>
      <c r="W25" s="125">
        <f>IF(Tabela1[[#This Row],[Qsup Secção H]]=" -", " -", Tabela1[[#This Row],[Quantidade máxima (q) (tonelada)]]/Tabela1[[#This Row],[Qsup Secção H]])</f>
        <v>3.0499999999999999E-2</v>
      </c>
      <c r="X25" s="125" t="str">
        <f>IF(Tabela1[[#This Row],[Qsup Secção P]]=" -", " -", Tabela1[[#This Row],[Quantidade máxima (q) (tonelada)]]/Tabela1[[#This Row],[Qsup Secção P]])</f>
        <v xml:space="preserve"> -</v>
      </c>
      <c r="Y25" s="126" t="str">
        <f>IF(Tabela1[[#This Row],[Qsup Secção E]]=" -", " -", Tabela1[[#This Row],[Quantidade máxima (q) (tonelada)]]/Tabela1[[#This Row],[Qsup Secção E]])</f>
        <v xml:space="preserve"> -</v>
      </c>
      <c r="Z2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6" spans="2:29" s="1" customFormat="1" ht="41.4" x14ac:dyDescent="0.3">
      <c r="B26" s="119" t="s">
        <v>266</v>
      </c>
      <c r="C26" s="120" t="s">
        <v>6</v>
      </c>
      <c r="D26" s="120" t="s">
        <v>14</v>
      </c>
      <c r="E26" s="120">
        <v>2.2999999999999998</v>
      </c>
      <c r="F26" s="120" t="s">
        <v>25</v>
      </c>
      <c r="G26" s="120" t="s">
        <v>267</v>
      </c>
      <c r="H26" s="121" t="s">
        <v>56</v>
      </c>
      <c r="I26" s="120"/>
      <c r="J26" s="120"/>
      <c r="K26" s="120"/>
      <c r="L26" s="122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>5</v>
      </c>
      <c r="M2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6" s="122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>20</v>
      </c>
      <c r="Q2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6" s="124">
        <f>IF(Tabela1[[#This Row],[Qinf Secção H]]=" -", " -", Tabela1[[#This Row],[Quantidade máxima (q) (tonelada)]]/Tabela1[[#This Row],[Qinf Secção H]])</f>
        <v>0.45999999999999996</v>
      </c>
      <c r="U26" s="125" t="str">
        <f>IF(Tabela1[[#This Row],[Qinf Secção P]]=" -", " -", Tabela1[[#This Row],[Quantidade máxima (q) (tonelada)]]/Tabela1[[#This Row],[Qinf Secção P]])</f>
        <v xml:space="preserve"> -</v>
      </c>
      <c r="V26" s="126" t="str">
        <f>IF(Tabela1[[#This Row],[Qinf Secção E]]=" -", " -", Tabela1[[#This Row],[Quantidade máxima (q) (tonelada)]]/Tabela1[[#This Row],[Qinf Secção E]])</f>
        <v xml:space="preserve"> -</v>
      </c>
      <c r="W26" s="125">
        <f>IF(Tabela1[[#This Row],[Qsup Secção H]]=" -", " -", Tabela1[[#This Row],[Quantidade máxima (q) (tonelada)]]/Tabela1[[#This Row],[Qsup Secção H]])</f>
        <v>0.11499999999999999</v>
      </c>
      <c r="X26" s="125" t="str">
        <f>IF(Tabela1[[#This Row],[Qsup Secção P]]=" -", " -", Tabela1[[#This Row],[Quantidade máxima (q) (tonelada)]]/Tabela1[[#This Row],[Qsup Secção P]])</f>
        <v xml:space="preserve"> -</v>
      </c>
      <c r="Y26" s="126" t="str">
        <f>IF(Tabela1[[#This Row],[Qsup Secção E]]=" -", " -", Tabela1[[#This Row],[Quantidade máxima (q) (tonelada)]]/Tabela1[[#This Row],[Qsup Secção E]])</f>
        <v xml:space="preserve"> -</v>
      </c>
      <c r="Z2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7" spans="2:29" s="1" customFormat="1" ht="41.4" x14ac:dyDescent="0.3">
      <c r="B27" s="119" t="s">
        <v>268</v>
      </c>
      <c r="C27" s="120" t="s">
        <v>6</v>
      </c>
      <c r="D27" s="120" t="s">
        <v>24</v>
      </c>
      <c r="E27" s="120">
        <v>6.6</v>
      </c>
      <c r="F27" s="120" t="s">
        <v>25</v>
      </c>
      <c r="G27" s="120" t="s">
        <v>269</v>
      </c>
      <c r="H27" s="121" t="s">
        <v>57</v>
      </c>
      <c r="I27" s="120"/>
      <c r="J27" s="120"/>
      <c r="K27" s="120"/>
      <c r="L27" s="122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2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7" s="122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2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7" s="124">
        <f>IF(Tabela1[[#This Row],[Qinf Secção H]]=" -", " -", Tabela1[[#This Row],[Quantidade máxima (q) (tonelada)]]/Tabela1[[#This Row],[Qinf Secção H]])</f>
        <v>0.13200000000000001</v>
      </c>
      <c r="U27" s="125" t="str">
        <f>IF(Tabela1[[#This Row],[Qinf Secção P]]=" -", " -", Tabela1[[#This Row],[Quantidade máxima (q) (tonelada)]]/Tabela1[[#This Row],[Qinf Secção P]])</f>
        <v xml:space="preserve"> -</v>
      </c>
      <c r="V27" s="126" t="str">
        <f>IF(Tabela1[[#This Row],[Qinf Secção E]]=" -", " -", Tabela1[[#This Row],[Quantidade máxima (q) (tonelada)]]/Tabela1[[#This Row],[Qinf Secção E]])</f>
        <v xml:space="preserve"> -</v>
      </c>
      <c r="W27" s="125">
        <f>IF(Tabela1[[#This Row],[Qsup Secção H]]=" -", " -", Tabela1[[#This Row],[Quantidade máxima (q) (tonelada)]]/Tabela1[[#This Row],[Qsup Secção H]])</f>
        <v>3.3000000000000002E-2</v>
      </c>
      <c r="X27" s="125" t="str">
        <f>IF(Tabela1[[#This Row],[Qsup Secção P]]=" -", " -", Tabela1[[#This Row],[Quantidade máxima (q) (tonelada)]]/Tabela1[[#This Row],[Qsup Secção P]])</f>
        <v xml:space="preserve"> -</v>
      </c>
      <c r="Y27" s="126" t="str">
        <f>IF(Tabela1[[#This Row],[Qsup Secção E]]=" -", " -", Tabela1[[#This Row],[Quantidade máxima (q) (tonelada)]]/Tabela1[[#This Row],[Qsup Secção E]])</f>
        <v xml:space="preserve"> -</v>
      </c>
      <c r="Z2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8" spans="2:29" s="1" customFormat="1" x14ac:dyDescent="0.3">
      <c r="B28" s="119" t="s">
        <v>270</v>
      </c>
      <c r="C28" s="120" t="s">
        <v>6</v>
      </c>
      <c r="D28" s="120" t="s">
        <v>14</v>
      </c>
      <c r="E28" s="120">
        <v>1.8</v>
      </c>
      <c r="F28" s="120" t="s">
        <v>25</v>
      </c>
      <c r="G28" s="120" t="s">
        <v>271</v>
      </c>
      <c r="H28" s="121" t="s">
        <v>57</v>
      </c>
      <c r="I28" s="120"/>
      <c r="J28" s="120"/>
      <c r="K28" s="120"/>
      <c r="L28" s="122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2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8" s="122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2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8" s="124">
        <f>IF(Tabela1[[#This Row],[Qinf Secção H]]=" -", " -", Tabela1[[#This Row],[Quantidade máxima (q) (tonelada)]]/Tabela1[[#This Row],[Qinf Secção H]])</f>
        <v>3.6000000000000004E-2</v>
      </c>
      <c r="U28" s="125" t="str">
        <f>IF(Tabela1[[#This Row],[Qinf Secção P]]=" -", " -", Tabela1[[#This Row],[Quantidade máxima (q) (tonelada)]]/Tabela1[[#This Row],[Qinf Secção P]])</f>
        <v xml:space="preserve"> -</v>
      </c>
      <c r="V28" s="126" t="str">
        <f>IF(Tabela1[[#This Row],[Qinf Secção E]]=" -", " -", Tabela1[[#This Row],[Quantidade máxima (q) (tonelada)]]/Tabela1[[#This Row],[Qinf Secção E]])</f>
        <v xml:space="preserve"> -</v>
      </c>
      <c r="W28" s="125">
        <f>IF(Tabela1[[#This Row],[Qsup Secção H]]=" -", " -", Tabela1[[#This Row],[Quantidade máxima (q) (tonelada)]]/Tabela1[[#This Row],[Qsup Secção H]])</f>
        <v>9.0000000000000011E-3</v>
      </c>
      <c r="X28" s="125" t="str">
        <f>IF(Tabela1[[#This Row],[Qsup Secção P]]=" -", " -", Tabela1[[#This Row],[Quantidade máxima (q) (tonelada)]]/Tabela1[[#This Row],[Qsup Secção P]])</f>
        <v xml:space="preserve"> -</v>
      </c>
      <c r="Y28" s="126" t="str">
        <f>IF(Tabela1[[#This Row],[Qsup Secção E]]=" -", " -", Tabela1[[#This Row],[Quantidade máxima (q) (tonelada)]]/Tabela1[[#This Row],[Qsup Secção E]])</f>
        <v xml:space="preserve"> -</v>
      </c>
      <c r="Z2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9" spans="2:29" s="1" customFormat="1" ht="82.8" x14ac:dyDescent="0.3">
      <c r="B29" s="119" t="s">
        <v>272</v>
      </c>
      <c r="C29" s="120" t="s">
        <v>9</v>
      </c>
      <c r="D29" s="120" t="s">
        <v>17</v>
      </c>
      <c r="E29" s="120">
        <v>1.2</v>
      </c>
      <c r="F29" s="120" t="s">
        <v>273</v>
      </c>
      <c r="G29" s="120" t="s">
        <v>301</v>
      </c>
      <c r="H29" s="121" t="s">
        <v>57</v>
      </c>
      <c r="I29" s="120" t="s">
        <v>61</v>
      </c>
      <c r="J29" s="120" t="s">
        <v>72</v>
      </c>
      <c r="K29" s="120"/>
      <c r="L29" s="122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29" s="123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</v>
      </c>
      <c r="N29" s="123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50</v>
      </c>
      <c r="O2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9" s="122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29" s="123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200</v>
      </c>
      <c r="R29" s="123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2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9" s="124">
        <f>IF(Tabela1[[#This Row],[Qinf Secção H]]=" -", " -", Tabela1[[#This Row],[Quantidade máxima (q) (tonelada)]]/Tabela1[[#This Row],[Qinf Secção H]])</f>
        <v>2.4E-2</v>
      </c>
      <c r="U29" s="125">
        <f>IF(Tabela1[[#This Row],[Qinf Secção P]]=" -", " -", Tabela1[[#This Row],[Quantidade máxima (q) (tonelada)]]/Tabela1[[#This Row],[Qinf Secção P]])</f>
        <v>2.4E-2</v>
      </c>
      <c r="V29" s="126">
        <f>IF(Tabela1[[#This Row],[Qinf Secção E]]=" -", " -", Tabela1[[#This Row],[Quantidade máxima (q) (tonelada)]]/Tabela1[[#This Row],[Qinf Secção E]])</f>
        <v>2.4E-2</v>
      </c>
      <c r="W29" s="125">
        <f>IF(Tabela1[[#This Row],[Qsup Secção H]]=" -", " -", Tabela1[[#This Row],[Quantidade máxima (q) (tonelada)]]/Tabela1[[#This Row],[Qsup Secção H]])</f>
        <v>6.0000000000000001E-3</v>
      </c>
      <c r="X29" s="125">
        <f>IF(Tabela1[[#This Row],[Qsup Secção P]]=" -", " -", Tabela1[[#This Row],[Quantidade máxima (q) (tonelada)]]/Tabela1[[#This Row],[Qsup Secção P]])</f>
        <v>6.0000000000000001E-3</v>
      </c>
      <c r="Y29" s="126">
        <f>IF(Tabela1[[#This Row],[Qsup Secção E]]=" -", " -", Tabela1[[#This Row],[Quantidade máxima (q) (tonelada)]]/Tabela1[[#This Row],[Qsup Secção E]])</f>
        <v>6.0000000000000001E-3</v>
      </c>
      <c r="Z2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0" spans="2:29" s="1" customFormat="1" ht="41.4" x14ac:dyDescent="0.3">
      <c r="B30" s="119" t="s">
        <v>274</v>
      </c>
      <c r="C30" s="120" t="s">
        <v>6</v>
      </c>
      <c r="D30" s="120" t="s">
        <v>14</v>
      </c>
      <c r="E30" s="120">
        <v>0.03</v>
      </c>
      <c r="F30" s="120" t="s">
        <v>25</v>
      </c>
      <c r="G30" s="120" t="s">
        <v>275</v>
      </c>
      <c r="H30" s="121" t="s">
        <v>57</v>
      </c>
      <c r="I30" s="120" t="s">
        <v>71</v>
      </c>
      <c r="J30" s="120" t="s">
        <v>72</v>
      </c>
      <c r="K30" s="120"/>
      <c r="L30" s="122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30" s="123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</v>
      </c>
      <c r="N30" s="123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3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0" s="122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30" s="123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200</v>
      </c>
      <c r="R30" s="123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3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0" s="124">
        <f>IF(Tabela1[[#This Row],[Qinf Secção H]]=" -", " -", Tabela1[[#This Row],[Quantidade máxima (q) (tonelada)]]/Tabela1[[#This Row],[Qinf Secção H]])</f>
        <v>5.9999999999999995E-4</v>
      </c>
      <c r="U30" s="125">
        <f>IF(Tabela1[[#This Row],[Qinf Secção P]]=" -", " -", Tabela1[[#This Row],[Quantidade máxima (q) (tonelada)]]/Tabela1[[#This Row],[Qinf Secção P]])</f>
        <v>5.9999999999999995E-4</v>
      </c>
      <c r="V30" s="126">
        <f>IF(Tabela1[[#This Row],[Qinf Secção E]]=" -", " -", Tabela1[[#This Row],[Quantidade máxima (q) (tonelada)]]/Tabela1[[#This Row],[Qinf Secção E]])</f>
        <v>2.9999999999999997E-4</v>
      </c>
      <c r="W30" s="125">
        <f>IF(Tabela1[[#This Row],[Qsup Secção H]]=" -", " -", Tabela1[[#This Row],[Quantidade máxima (q) (tonelada)]]/Tabela1[[#This Row],[Qsup Secção H]])</f>
        <v>1.4999999999999999E-4</v>
      </c>
      <c r="X30" s="125">
        <f>IF(Tabela1[[#This Row],[Qsup Secção P]]=" -", " -", Tabela1[[#This Row],[Quantidade máxima (q) (tonelada)]]/Tabela1[[#This Row],[Qsup Secção P]])</f>
        <v>1.4999999999999999E-4</v>
      </c>
      <c r="Y30" s="126">
        <f>IF(Tabela1[[#This Row],[Qsup Secção E]]=" -", " -", Tabela1[[#This Row],[Quantidade máxima (q) (tonelada)]]/Tabela1[[#This Row],[Qsup Secção E]])</f>
        <v>1.4999999999999999E-4</v>
      </c>
      <c r="Z3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1" spans="2:29" s="1" customFormat="1" ht="41.4" x14ac:dyDescent="0.3">
      <c r="B31" s="119" t="s">
        <v>276</v>
      </c>
      <c r="C31" s="120" t="s">
        <v>6</v>
      </c>
      <c r="D31" s="120" t="s">
        <v>14</v>
      </c>
      <c r="E31" s="120">
        <v>0.2</v>
      </c>
      <c r="F31" s="120" t="s">
        <v>25</v>
      </c>
      <c r="G31" s="120" t="s">
        <v>280</v>
      </c>
      <c r="H31" s="121"/>
      <c r="I31" s="120" t="s">
        <v>67</v>
      </c>
      <c r="J31" s="120" t="s">
        <v>73</v>
      </c>
      <c r="K31" s="120"/>
      <c r="L3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1" s="123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31" s="123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3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1" s="123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31" s="123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3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1" s="124" t="str">
        <f>IF(Tabela1[[#This Row],[Qinf Secção H]]=" -", " -", Tabela1[[#This Row],[Quantidade máxima (q) (tonelada)]]/Tabela1[[#This Row],[Qinf Secção H]])</f>
        <v xml:space="preserve"> -</v>
      </c>
      <c r="U31" s="125">
        <f>IF(Tabela1[[#This Row],[Qinf Secção P]]=" -", " -", Tabela1[[#This Row],[Quantidade máxima (q) (tonelada)]]/Tabela1[[#This Row],[Qinf Secção P]])</f>
        <v>4.0000000000000003E-5</v>
      </c>
      <c r="V31" s="126">
        <f>IF(Tabela1[[#This Row],[Qinf Secção E]]=" -", " -", Tabela1[[#This Row],[Quantidade máxima (q) (tonelada)]]/Tabela1[[#This Row],[Qinf Secção E]])</f>
        <v>1E-3</v>
      </c>
      <c r="W31" s="125" t="str">
        <f>IF(Tabela1[[#This Row],[Qsup Secção H]]=" -", " -", Tabela1[[#This Row],[Quantidade máxima (q) (tonelada)]]/Tabela1[[#This Row],[Qsup Secção H]])</f>
        <v xml:space="preserve"> -</v>
      </c>
      <c r="X31" s="125">
        <f>IF(Tabela1[[#This Row],[Qsup Secção P]]=" -", " -", Tabela1[[#This Row],[Quantidade máxima (q) (tonelada)]]/Tabela1[[#This Row],[Qsup Secção P]])</f>
        <v>3.9999999999999998E-6</v>
      </c>
      <c r="Y31" s="126">
        <f>IF(Tabela1[[#This Row],[Qsup Secção E]]=" -", " -", Tabela1[[#This Row],[Quantidade máxima (q) (tonelada)]]/Tabela1[[#This Row],[Qsup Secção E]])</f>
        <v>4.0000000000000002E-4</v>
      </c>
      <c r="Z3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2" spans="2:29" s="1" customFormat="1" ht="41.4" x14ac:dyDescent="0.3">
      <c r="B32" s="119" t="s">
        <v>277</v>
      </c>
      <c r="C32" s="120" t="s">
        <v>6</v>
      </c>
      <c r="D32" s="120" t="s">
        <v>14</v>
      </c>
      <c r="E32" s="120">
        <v>0.2</v>
      </c>
      <c r="F32" s="120" t="s">
        <v>25</v>
      </c>
      <c r="G32" s="120" t="s">
        <v>302</v>
      </c>
      <c r="H32" s="121" t="s">
        <v>57</v>
      </c>
      <c r="I32" s="120" t="s">
        <v>67</v>
      </c>
      <c r="J32" s="120"/>
      <c r="K32" s="120"/>
      <c r="L32" s="122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32" s="123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3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2" s="122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32" s="123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3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2" s="124">
        <f>IF(Tabela1[[#This Row],[Qinf Secção H]]=" -", " -", Tabela1[[#This Row],[Quantidade máxima (q) (tonelada)]]/Tabela1[[#This Row],[Qinf Secção H]])</f>
        <v>4.0000000000000001E-3</v>
      </c>
      <c r="U32" s="125">
        <f>IF(Tabela1[[#This Row],[Qinf Secção P]]=" -", " -", Tabela1[[#This Row],[Quantidade máxima (q) (tonelada)]]/Tabela1[[#This Row],[Qinf Secção P]])</f>
        <v>4.0000000000000003E-5</v>
      </c>
      <c r="V32" s="126" t="str">
        <f>IF(Tabela1[[#This Row],[Qinf Secção E]]=" -", " -", Tabela1[[#This Row],[Quantidade máxima (q) (tonelada)]]/Tabela1[[#This Row],[Qinf Secção E]])</f>
        <v xml:space="preserve"> -</v>
      </c>
      <c r="W32" s="125">
        <f>IF(Tabela1[[#This Row],[Qsup Secção H]]=" -", " -", Tabela1[[#This Row],[Quantidade máxima (q) (tonelada)]]/Tabela1[[#This Row],[Qsup Secção H]])</f>
        <v>1E-3</v>
      </c>
      <c r="X32" s="125">
        <f>IF(Tabela1[[#This Row],[Qsup Secção P]]=" -", " -", Tabela1[[#This Row],[Quantidade máxima (q) (tonelada)]]/Tabela1[[#This Row],[Qsup Secção P]])</f>
        <v>3.9999999999999998E-6</v>
      </c>
      <c r="Y32" s="126" t="str">
        <f>IF(Tabela1[[#This Row],[Qsup Secção E]]=" -", " -", Tabela1[[#This Row],[Quantidade máxima (q) (tonelada)]]/Tabela1[[#This Row],[Qsup Secção E]])</f>
        <v xml:space="preserve"> -</v>
      </c>
      <c r="Z3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3" spans="2:27" s="1" customFormat="1" ht="41.4" x14ac:dyDescent="0.3">
      <c r="B33" s="119" t="s">
        <v>278</v>
      </c>
      <c r="C33" s="120" t="s">
        <v>6</v>
      </c>
      <c r="D33" s="120" t="s">
        <v>14</v>
      </c>
      <c r="E33" s="120">
        <v>0.2</v>
      </c>
      <c r="F33" s="120" t="s">
        <v>25</v>
      </c>
      <c r="G33" s="120" t="s">
        <v>281</v>
      </c>
      <c r="H33" s="121"/>
      <c r="I33" s="120" t="s">
        <v>67</v>
      </c>
      <c r="J33" s="120" t="s">
        <v>73</v>
      </c>
      <c r="K33" s="120"/>
      <c r="L3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3" s="123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33" s="123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200</v>
      </c>
      <c r="O3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3" s="123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33" s="123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500</v>
      </c>
      <c r="S3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3" s="124" t="str">
        <f>IF(Tabela1[[#This Row],[Qinf Secção H]]=" -", " -", Tabela1[[#This Row],[Quantidade máxima (q) (tonelada)]]/Tabela1[[#This Row],[Qinf Secção H]])</f>
        <v xml:space="preserve"> -</v>
      </c>
      <c r="U33" s="125">
        <f>IF(Tabela1[[#This Row],[Qinf Secção P]]=" -", " -", Tabela1[[#This Row],[Quantidade máxima (q) (tonelada)]]/Tabela1[[#This Row],[Qinf Secção P]])</f>
        <v>4.0000000000000003E-5</v>
      </c>
      <c r="V33" s="126">
        <f>IF(Tabela1[[#This Row],[Qinf Secção E]]=" -", " -", Tabela1[[#This Row],[Quantidade máxima (q) (tonelada)]]/Tabela1[[#This Row],[Qinf Secção E]])</f>
        <v>1E-3</v>
      </c>
      <c r="W33" s="125" t="str">
        <f>IF(Tabela1[[#This Row],[Qsup Secção H]]=" -", " -", Tabela1[[#This Row],[Quantidade máxima (q) (tonelada)]]/Tabela1[[#This Row],[Qsup Secção H]])</f>
        <v xml:space="preserve"> -</v>
      </c>
      <c r="X33" s="125">
        <f>IF(Tabela1[[#This Row],[Qsup Secção P]]=" -", " -", Tabela1[[#This Row],[Quantidade máxima (q) (tonelada)]]/Tabela1[[#This Row],[Qsup Secção P]])</f>
        <v>3.9999999999999998E-6</v>
      </c>
      <c r="Y33" s="126">
        <f>IF(Tabela1[[#This Row],[Qsup Secção E]]=" -", " -", Tabela1[[#This Row],[Quantidade máxima (q) (tonelada)]]/Tabela1[[#This Row],[Qsup Secção E]])</f>
        <v>4.0000000000000002E-4</v>
      </c>
      <c r="Z3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4" spans="2:27" s="1" customFormat="1" x14ac:dyDescent="0.3">
      <c r="B34" s="119" t="s">
        <v>279</v>
      </c>
      <c r="C34" s="120" t="s">
        <v>6</v>
      </c>
      <c r="D34" s="120" t="s">
        <v>14</v>
      </c>
      <c r="E34" s="120">
        <v>0.08</v>
      </c>
      <c r="F34" s="120" t="s">
        <v>25</v>
      </c>
      <c r="G34" s="120" t="s">
        <v>282</v>
      </c>
      <c r="H34" s="121"/>
      <c r="I34" s="120" t="s">
        <v>67</v>
      </c>
      <c r="J34" s="120"/>
      <c r="K34" s="120"/>
      <c r="L3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4" s="123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3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4" s="123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3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4" s="124" t="str">
        <f>IF(Tabela1[[#This Row],[Qinf Secção H]]=" -", " -", Tabela1[[#This Row],[Quantidade máxima (q) (tonelada)]]/Tabela1[[#This Row],[Qinf Secção H]])</f>
        <v xml:space="preserve"> -</v>
      </c>
      <c r="U34" s="125">
        <f>IF(Tabela1[[#This Row],[Qinf Secção P]]=" -", " -", Tabela1[[#This Row],[Quantidade máxima (q) (tonelada)]]/Tabela1[[#This Row],[Qinf Secção P]])</f>
        <v>1.5999999999999999E-5</v>
      </c>
      <c r="V34" s="126" t="str">
        <f>IF(Tabela1[[#This Row],[Qinf Secção E]]=" -", " -", Tabela1[[#This Row],[Quantidade máxima (q) (tonelada)]]/Tabela1[[#This Row],[Qinf Secção E]])</f>
        <v xml:space="preserve"> -</v>
      </c>
      <c r="W34" s="125" t="str">
        <f>IF(Tabela1[[#This Row],[Qsup Secção H]]=" -", " -", Tabela1[[#This Row],[Quantidade máxima (q) (tonelada)]]/Tabela1[[#This Row],[Qsup Secção H]])</f>
        <v xml:space="preserve"> -</v>
      </c>
      <c r="X34" s="125">
        <f>IF(Tabela1[[#This Row],[Qsup Secção P]]=" -", " -", Tabela1[[#This Row],[Quantidade máxima (q) (tonelada)]]/Tabela1[[#This Row],[Qsup Secção P]])</f>
        <v>1.5999999999999999E-6</v>
      </c>
      <c r="Y34" s="126" t="str">
        <f>IF(Tabela1[[#This Row],[Qsup Secção E]]=" -", " -", Tabela1[[#This Row],[Quantidade máxima (q) (tonelada)]]/Tabela1[[#This Row],[Qsup Secção E]])</f>
        <v xml:space="preserve"> -</v>
      </c>
      <c r="Z3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5" spans="2:27" s="1" customFormat="1" ht="41.4" x14ac:dyDescent="0.3">
      <c r="B35" s="119" t="s">
        <v>283</v>
      </c>
      <c r="C35" s="120" t="s">
        <v>6</v>
      </c>
      <c r="D35" s="120" t="s">
        <v>14</v>
      </c>
      <c r="E35" s="120">
        <v>1.3</v>
      </c>
      <c r="F35" s="120" t="s">
        <v>25</v>
      </c>
      <c r="G35" s="120" t="s">
        <v>284</v>
      </c>
      <c r="H35" s="121" t="s">
        <v>56</v>
      </c>
      <c r="I35" s="120"/>
      <c r="J35" s="120"/>
      <c r="K35" s="120"/>
      <c r="L35" s="122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>5</v>
      </c>
      <c r="M3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3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5" s="122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>20</v>
      </c>
      <c r="Q3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3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5" s="124">
        <f>IF(Tabela1[[#This Row],[Qinf Secção H]]=" -", " -", Tabela1[[#This Row],[Quantidade máxima (q) (tonelada)]]/Tabela1[[#This Row],[Qinf Secção H]])</f>
        <v>0.26</v>
      </c>
      <c r="U35" s="125" t="str">
        <f>IF(Tabela1[[#This Row],[Qinf Secção P]]=" -", " -", Tabela1[[#This Row],[Quantidade máxima (q) (tonelada)]]/Tabela1[[#This Row],[Qinf Secção P]])</f>
        <v xml:space="preserve"> -</v>
      </c>
      <c r="V35" s="126" t="str">
        <f>IF(Tabela1[[#This Row],[Qinf Secção E]]=" -", " -", Tabela1[[#This Row],[Quantidade máxima (q) (tonelada)]]/Tabela1[[#This Row],[Qinf Secção E]])</f>
        <v xml:space="preserve"> -</v>
      </c>
      <c r="W35" s="125">
        <f>IF(Tabela1[[#This Row],[Qsup Secção H]]=" -", " -", Tabela1[[#This Row],[Quantidade máxima (q) (tonelada)]]/Tabela1[[#This Row],[Qsup Secção H]])</f>
        <v>6.5000000000000002E-2</v>
      </c>
      <c r="X35" s="125" t="str">
        <f>IF(Tabela1[[#This Row],[Qsup Secção P]]=" -", " -", Tabela1[[#This Row],[Quantidade máxima (q) (tonelada)]]/Tabela1[[#This Row],[Qsup Secção P]])</f>
        <v xml:space="preserve"> -</v>
      </c>
      <c r="Y35" s="126" t="str">
        <f>IF(Tabela1[[#This Row],[Qsup Secção E]]=" -", " -", Tabela1[[#This Row],[Quantidade máxima (q) (tonelada)]]/Tabela1[[#This Row],[Qsup Secção E]])</f>
        <v xml:space="preserve"> -</v>
      </c>
      <c r="Z3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6" spans="2:27" s="1" customFormat="1" x14ac:dyDescent="0.3">
      <c r="B36" s="119" t="s">
        <v>285</v>
      </c>
      <c r="C36" s="120" t="s">
        <v>9</v>
      </c>
      <c r="D36" s="120" t="s">
        <v>17</v>
      </c>
      <c r="E36" s="120">
        <v>1.2999999999999999E-2</v>
      </c>
      <c r="F36" s="120" t="s">
        <v>25</v>
      </c>
      <c r="G36" s="120" t="s">
        <v>303</v>
      </c>
      <c r="H36" s="121"/>
      <c r="I36" s="120" t="s">
        <v>62</v>
      </c>
      <c r="J36" s="120"/>
      <c r="K36" s="120"/>
      <c r="L3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6" s="123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150</v>
      </c>
      <c r="N3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6" s="123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</v>
      </c>
      <c r="R3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6" s="124" t="str">
        <f>IF(Tabela1[[#This Row],[Qinf Secção H]]=" -", " -", Tabela1[[#This Row],[Quantidade máxima (q) (tonelada)]]/Tabela1[[#This Row],[Qinf Secção H]])</f>
        <v xml:space="preserve"> -</v>
      </c>
      <c r="U36" s="125">
        <f>IF(Tabela1[[#This Row],[Qinf Secção P]]=" -", " -", Tabela1[[#This Row],[Quantidade máxima (q) (tonelada)]]/Tabela1[[#This Row],[Qinf Secção P]])</f>
        <v>8.6666666666666668E-5</v>
      </c>
      <c r="V36" s="126" t="str">
        <f>IF(Tabela1[[#This Row],[Qinf Secção E]]=" -", " -", Tabela1[[#This Row],[Quantidade máxima (q) (tonelada)]]/Tabela1[[#This Row],[Qinf Secção E]])</f>
        <v xml:space="preserve"> -</v>
      </c>
      <c r="W36" s="125" t="str">
        <f>IF(Tabela1[[#This Row],[Qsup Secção H]]=" -", " -", Tabela1[[#This Row],[Quantidade máxima (q) (tonelada)]]/Tabela1[[#This Row],[Qsup Secção H]])</f>
        <v xml:space="preserve"> -</v>
      </c>
      <c r="X36" s="125">
        <f>IF(Tabela1[[#This Row],[Qsup Secção P]]=" -", " -", Tabela1[[#This Row],[Quantidade máxima (q) (tonelada)]]/Tabela1[[#This Row],[Qsup Secção P]])</f>
        <v>2.5999999999999998E-5</v>
      </c>
      <c r="Y36" s="126" t="str">
        <f>IF(Tabela1[[#This Row],[Qsup Secção E]]=" -", " -", Tabela1[[#This Row],[Quantidade máxima (q) (tonelada)]]/Tabela1[[#This Row],[Qsup Secção E]])</f>
        <v xml:space="preserve"> -</v>
      </c>
      <c r="Z3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7" spans="2:27" s="1" customFormat="1" x14ac:dyDescent="0.3">
      <c r="B37" s="119" t="s">
        <v>286</v>
      </c>
      <c r="C37" s="120" t="s">
        <v>6</v>
      </c>
      <c r="D37" s="120" t="s">
        <v>17</v>
      </c>
      <c r="E37" s="120">
        <v>0.04</v>
      </c>
      <c r="F37" s="120" t="s">
        <v>25</v>
      </c>
      <c r="G37" s="120" t="s">
        <v>290</v>
      </c>
      <c r="H37" s="121"/>
      <c r="I37" s="120" t="s">
        <v>64</v>
      </c>
      <c r="J37" s="120"/>
      <c r="K37" s="120"/>
      <c r="L3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37" s="123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</v>
      </c>
      <c r="N3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37" s="123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200</v>
      </c>
      <c r="R3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7" s="124" t="str">
        <f>IF(Tabela1[[#This Row],[Qinf Secção H]]=" -", " -", Tabela1[[#This Row],[Quantidade máxima (q) (tonelada)]]/Tabela1[[#This Row],[Qinf Secção H]])</f>
        <v xml:space="preserve"> -</v>
      </c>
      <c r="U37" s="125">
        <f>IF(Tabela1[[#This Row],[Qinf Secção P]]=" -", " -", Tabela1[[#This Row],[Quantidade máxima (q) (tonelada)]]/Tabela1[[#This Row],[Qinf Secção P]])</f>
        <v>8.0000000000000004E-4</v>
      </c>
      <c r="V37" s="126" t="str">
        <f>IF(Tabela1[[#This Row],[Qinf Secção E]]=" -", " -", Tabela1[[#This Row],[Quantidade máxima (q) (tonelada)]]/Tabela1[[#This Row],[Qinf Secção E]])</f>
        <v xml:space="preserve"> -</v>
      </c>
      <c r="W37" s="125" t="str">
        <f>IF(Tabela1[[#This Row],[Qsup Secção H]]=" -", " -", Tabela1[[#This Row],[Quantidade máxima (q) (tonelada)]]/Tabela1[[#This Row],[Qsup Secção H]])</f>
        <v xml:space="preserve"> -</v>
      </c>
      <c r="X37" s="125">
        <f>IF(Tabela1[[#This Row],[Qsup Secção P]]=" -", " -", Tabela1[[#This Row],[Quantidade máxima (q) (tonelada)]]/Tabela1[[#This Row],[Qsup Secção P]])</f>
        <v>2.0000000000000001E-4</v>
      </c>
      <c r="Y37" s="126" t="str">
        <f>IF(Tabela1[[#This Row],[Qsup Secção E]]=" -", " -", Tabela1[[#This Row],[Quantidade máxima (q) (tonelada)]]/Tabela1[[#This Row],[Qsup Secção E]])</f>
        <v xml:space="preserve"> -</v>
      </c>
      <c r="Z3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8" spans="2:27" s="1" customFormat="1" ht="41.4" x14ac:dyDescent="0.3">
      <c r="B38" s="119" t="s">
        <v>287</v>
      </c>
      <c r="C38" s="120" t="s">
        <v>6</v>
      </c>
      <c r="D38" s="120" t="s">
        <v>14</v>
      </c>
      <c r="E38" s="120">
        <v>0.5</v>
      </c>
      <c r="F38" s="120" t="s">
        <v>25</v>
      </c>
      <c r="G38" s="120" t="s">
        <v>291</v>
      </c>
      <c r="H38" s="121" t="s">
        <v>57</v>
      </c>
      <c r="I38" s="120" t="s">
        <v>67</v>
      </c>
      <c r="J38" s="120"/>
      <c r="K38" s="120"/>
      <c r="L38" s="122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38" s="123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3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8" s="122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38" s="123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3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8" s="124">
        <f>IF(Tabela1[[#This Row],[Qinf Secção H]]=" -", " -", Tabela1[[#This Row],[Quantidade máxima (q) (tonelada)]]/Tabela1[[#This Row],[Qinf Secção H]])</f>
        <v>0.01</v>
      </c>
      <c r="U38" s="125">
        <f>IF(Tabela1[[#This Row],[Qinf Secção P]]=" -", " -", Tabela1[[#This Row],[Quantidade máxima (q) (tonelada)]]/Tabela1[[#This Row],[Qinf Secção P]])</f>
        <v>1E-4</v>
      </c>
      <c r="V38" s="126" t="str">
        <f>IF(Tabela1[[#This Row],[Qinf Secção E]]=" -", " -", Tabela1[[#This Row],[Quantidade máxima (q) (tonelada)]]/Tabela1[[#This Row],[Qinf Secção E]])</f>
        <v xml:space="preserve"> -</v>
      </c>
      <c r="W38" s="125">
        <f>IF(Tabela1[[#This Row],[Qsup Secção H]]=" -", " -", Tabela1[[#This Row],[Quantidade máxima (q) (tonelada)]]/Tabela1[[#This Row],[Qsup Secção H]])</f>
        <v>2.5000000000000001E-3</v>
      </c>
      <c r="X38" s="125">
        <f>IF(Tabela1[[#This Row],[Qsup Secção P]]=" -", " -", Tabela1[[#This Row],[Quantidade máxima (q) (tonelada)]]/Tabela1[[#This Row],[Qsup Secção P]])</f>
        <v>1.0000000000000001E-5</v>
      </c>
      <c r="Y38" s="126" t="str">
        <f>IF(Tabela1[[#This Row],[Qsup Secção E]]=" -", " -", Tabela1[[#This Row],[Quantidade máxima (q) (tonelada)]]/Tabela1[[#This Row],[Qsup Secção E]])</f>
        <v xml:space="preserve"> -</v>
      </c>
      <c r="Z3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39" spans="2:27" s="1" customFormat="1" ht="55.2" x14ac:dyDescent="0.3">
      <c r="B39" s="119" t="s">
        <v>288</v>
      </c>
      <c r="C39" s="120" t="s">
        <v>6</v>
      </c>
      <c r="D39" s="120" t="s">
        <v>14</v>
      </c>
      <c r="E39" s="120">
        <v>0.2</v>
      </c>
      <c r="F39" s="120" t="s">
        <v>25</v>
      </c>
      <c r="G39" s="120" t="s">
        <v>304</v>
      </c>
      <c r="H39" s="121" t="s">
        <v>57</v>
      </c>
      <c r="I39" s="120" t="s">
        <v>67</v>
      </c>
      <c r="J39" s="120"/>
      <c r="K39" s="120"/>
      <c r="L39" s="122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>50</v>
      </c>
      <c r="M39" s="123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5000</v>
      </c>
      <c r="N3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3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39" s="122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>200</v>
      </c>
      <c r="Q39" s="123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50000</v>
      </c>
      <c r="R3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3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39" s="124">
        <f>IF(Tabela1[[#This Row],[Qinf Secção H]]=" -", " -", Tabela1[[#This Row],[Quantidade máxima (q) (tonelada)]]/Tabela1[[#This Row],[Qinf Secção H]])</f>
        <v>4.0000000000000001E-3</v>
      </c>
      <c r="U39" s="125">
        <f>IF(Tabela1[[#This Row],[Qinf Secção P]]=" -", " -", Tabela1[[#This Row],[Quantidade máxima (q) (tonelada)]]/Tabela1[[#This Row],[Qinf Secção P]])</f>
        <v>4.0000000000000003E-5</v>
      </c>
      <c r="V39" s="126" t="str">
        <f>IF(Tabela1[[#This Row],[Qinf Secção E]]=" -", " -", Tabela1[[#This Row],[Quantidade máxima (q) (tonelada)]]/Tabela1[[#This Row],[Qinf Secção E]])</f>
        <v xml:space="preserve"> -</v>
      </c>
      <c r="W39" s="125">
        <f>IF(Tabela1[[#This Row],[Qsup Secção H]]=" -", " -", Tabela1[[#This Row],[Quantidade máxima (q) (tonelada)]]/Tabela1[[#This Row],[Qsup Secção H]])</f>
        <v>1E-3</v>
      </c>
      <c r="X39" s="125">
        <f>IF(Tabela1[[#This Row],[Qsup Secção P]]=" -", " -", Tabela1[[#This Row],[Quantidade máxima (q) (tonelada)]]/Tabela1[[#This Row],[Qsup Secção P]])</f>
        <v>3.9999999999999998E-6</v>
      </c>
      <c r="Y39" s="126" t="str">
        <f>IF(Tabela1[[#This Row],[Qsup Secção E]]=" -", " -", Tabela1[[#This Row],[Quantidade máxima (q) (tonelada)]]/Tabela1[[#This Row],[Qsup Secção E]])</f>
        <v xml:space="preserve"> -</v>
      </c>
      <c r="Z3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3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0" spans="2:27" s="1" customFormat="1" ht="27.6" x14ac:dyDescent="0.3">
      <c r="B40" s="119" t="s">
        <v>289</v>
      </c>
      <c r="C40" s="120" t="s">
        <v>6</v>
      </c>
      <c r="D40" s="120" t="s">
        <v>14</v>
      </c>
      <c r="E40" s="120">
        <v>1.2</v>
      </c>
      <c r="F40" s="120" t="s">
        <v>25</v>
      </c>
      <c r="G40" s="120" t="s">
        <v>292</v>
      </c>
      <c r="H40" s="121"/>
      <c r="I40" s="120"/>
      <c r="J40" s="120" t="s">
        <v>72</v>
      </c>
      <c r="K40" s="120"/>
      <c r="L4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0" s="123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4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0" s="123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4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0" s="124" t="str">
        <f>IF(Tabela1[[#This Row],[Qinf Secção H]]=" -", " -", Tabela1[[#This Row],[Quantidade máxima (q) (tonelada)]]/Tabela1[[#This Row],[Qinf Secção H]])</f>
        <v xml:space="preserve"> -</v>
      </c>
      <c r="U40" s="125" t="str">
        <f>IF(Tabela1[[#This Row],[Qinf Secção P]]=" -", " -", Tabela1[[#This Row],[Quantidade máxima (q) (tonelada)]]/Tabela1[[#This Row],[Qinf Secção P]])</f>
        <v xml:space="preserve"> -</v>
      </c>
      <c r="V40" s="126">
        <f>IF(Tabela1[[#This Row],[Qinf Secção E]]=" -", " -", Tabela1[[#This Row],[Quantidade máxima (q) (tonelada)]]/Tabela1[[#This Row],[Qinf Secção E]])</f>
        <v>1.2E-2</v>
      </c>
      <c r="W40" s="125" t="str">
        <f>IF(Tabela1[[#This Row],[Qsup Secção H]]=" -", " -", Tabela1[[#This Row],[Quantidade máxima (q) (tonelada)]]/Tabela1[[#This Row],[Qsup Secção H]])</f>
        <v xml:space="preserve"> -</v>
      </c>
      <c r="X40" s="125" t="str">
        <f>IF(Tabela1[[#This Row],[Qsup Secção P]]=" -", " -", Tabela1[[#This Row],[Quantidade máxima (q) (tonelada)]]/Tabela1[[#This Row],[Qsup Secção P]])</f>
        <v xml:space="preserve"> -</v>
      </c>
      <c r="Y40" s="126">
        <f>IF(Tabela1[[#This Row],[Qsup Secção E]]=" -", " -", Tabela1[[#This Row],[Quantidade máxima (q) (tonelada)]]/Tabela1[[#This Row],[Qsup Secção E]])</f>
        <v>6.0000000000000001E-3</v>
      </c>
      <c r="Z4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1" spans="2:27" s="1" customFormat="1" ht="27.6" x14ac:dyDescent="0.3">
      <c r="B41" s="119" t="s">
        <v>293</v>
      </c>
      <c r="C41" s="120" t="s">
        <v>6</v>
      </c>
      <c r="D41" s="120" t="s">
        <v>24</v>
      </c>
      <c r="E41" s="120">
        <v>14.5</v>
      </c>
      <c r="F41" s="120" t="s">
        <v>25</v>
      </c>
      <c r="G41" s="120" t="s">
        <v>292</v>
      </c>
      <c r="H41" s="121"/>
      <c r="I41" s="120"/>
      <c r="J41" s="120" t="s">
        <v>72</v>
      </c>
      <c r="K41" s="120"/>
      <c r="L4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1" s="123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100</v>
      </c>
      <c r="O4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1" s="123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200</v>
      </c>
      <c r="S4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1" s="124" t="str">
        <f>IF(Tabela1[[#This Row],[Qinf Secção H]]=" -", " -", Tabela1[[#This Row],[Quantidade máxima (q) (tonelada)]]/Tabela1[[#This Row],[Qinf Secção H]])</f>
        <v xml:space="preserve"> -</v>
      </c>
      <c r="U41" s="125" t="str">
        <f>IF(Tabela1[[#This Row],[Qinf Secção P]]=" -", " -", Tabela1[[#This Row],[Quantidade máxima (q) (tonelada)]]/Tabela1[[#This Row],[Qinf Secção P]])</f>
        <v xml:space="preserve"> -</v>
      </c>
      <c r="V41" s="126">
        <f>IF(Tabela1[[#This Row],[Qinf Secção E]]=" -", " -", Tabela1[[#This Row],[Quantidade máxima (q) (tonelada)]]/Tabela1[[#This Row],[Qinf Secção E]])</f>
        <v>0.14499999999999999</v>
      </c>
      <c r="W41" s="125" t="str">
        <f>IF(Tabela1[[#This Row],[Qsup Secção H]]=" -", " -", Tabela1[[#This Row],[Quantidade máxima (q) (tonelada)]]/Tabela1[[#This Row],[Qsup Secção H]])</f>
        <v xml:space="preserve"> -</v>
      </c>
      <c r="X41" s="125" t="str">
        <f>IF(Tabela1[[#This Row],[Qsup Secção P]]=" -", " -", Tabela1[[#This Row],[Quantidade máxima (q) (tonelada)]]/Tabela1[[#This Row],[Qsup Secção P]])</f>
        <v xml:space="preserve"> -</v>
      </c>
      <c r="Y41" s="126">
        <f>IF(Tabela1[[#This Row],[Qsup Secção E]]=" -", " -", Tabela1[[#This Row],[Quantidade máxima (q) (tonelada)]]/Tabela1[[#This Row],[Qsup Secção E]])</f>
        <v>7.2499999999999995E-2</v>
      </c>
      <c r="Z4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2" spans="2:27" s="1" customFormat="1" ht="124.2" x14ac:dyDescent="0.3">
      <c r="B42" s="119" t="s">
        <v>310</v>
      </c>
      <c r="C42" s="120" t="s">
        <v>6</v>
      </c>
      <c r="D42" s="120" t="s">
        <v>14</v>
      </c>
      <c r="E42" s="120">
        <v>1.7</v>
      </c>
      <c r="F42" s="120" t="s">
        <v>251</v>
      </c>
      <c r="G42" s="120" t="s">
        <v>281</v>
      </c>
      <c r="H42" s="121"/>
      <c r="I42" s="120" t="s">
        <v>67</v>
      </c>
      <c r="J42" s="120" t="s">
        <v>73</v>
      </c>
      <c r="K42" s="120"/>
      <c r="L4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2" s="123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>2500</v>
      </c>
      <c r="N42" s="123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>2500</v>
      </c>
      <c r="O4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2" s="123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>25000</v>
      </c>
      <c r="R42" s="123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>25000</v>
      </c>
      <c r="S4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2" s="124" t="str">
        <f>IF(Tabela1[[#This Row],[Qinf Secção H]]=" -", " -", Tabela1[[#This Row],[Quantidade máxima (q) (tonelada)]]/Tabela1[[#This Row],[Qinf Secção H]])</f>
        <v xml:space="preserve"> -</v>
      </c>
      <c r="U42" s="125">
        <f>IF(Tabela1[[#This Row],[Qinf Secção P]]=" -", " -", Tabela1[[#This Row],[Quantidade máxima (q) (tonelada)]]/Tabela1[[#This Row],[Qinf Secção P]])</f>
        <v>6.7999999999999994E-4</v>
      </c>
      <c r="V42" s="126">
        <f>IF(Tabela1[[#This Row],[Qinf Secção E]]=" -", " -", Tabela1[[#This Row],[Quantidade máxima (q) (tonelada)]]/Tabela1[[#This Row],[Qinf Secção E]])</f>
        <v>6.7999999999999994E-4</v>
      </c>
      <c r="W42" s="125" t="str">
        <f>IF(Tabela1[[#This Row],[Qsup Secção H]]=" -", " -", Tabela1[[#This Row],[Quantidade máxima (q) (tonelada)]]/Tabela1[[#This Row],[Qsup Secção H]])</f>
        <v xml:space="preserve"> -</v>
      </c>
      <c r="X42" s="125">
        <f>IF(Tabela1[[#This Row],[Qsup Secção P]]=" -", " -", Tabela1[[#This Row],[Quantidade máxima (q) (tonelada)]]/Tabela1[[#This Row],[Qsup Secção P]])</f>
        <v>6.7999999999999999E-5</v>
      </c>
      <c r="Y42" s="126">
        <f>IF(Tabela1[[#This Row],[Qsup Secção E]]=" -", " -", Tabela1[[#This Row],[Quantidade máxima (q) (tonelada)]]/Tabela1[[#This Row],[Qsup Secção E]])</f>
        <v>6.7999999999999999E-5</v>
      </c>
      <c r="Z4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3" spans="2:27" s="1" customFormat="1" x14ac:dyDescent="0.3">
      <c r="B43" s="119"/>
      <c r="C43" s="120"/>
      <c r="D43" s="120"/>
      <c r="E43" s="120"/>
      <c r="F43" s="120"/>
      <c r="G43" s="120"/>
      <c r="H43" s="121"/>
      <c r="I43" s="120"/>
      <c r="J43" s="120"/>
      <c r="K43" s="120"/>
      <c r="L4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3" s="124" t="str">
        <f>IF(Tabela1[[#This Row],[Qinf Secção H]]=" -", " -", Tabela1[[#This Row],[Quantidade máxima (q) (tonelada)]]/Tabela1[[#This Row],[Qinf Secção H]])</f>
        <v xml:space="preserve"> -</v>
      </c>
      <c r="U43" s="125" t="str">
        <f>IF(Tabela1[[#This Row],[Qinf Secção P]]=" -", " -", Tabela1[[#This Row],[Quantidade máxima (q) (tonelada)]]/Tabela1[[#This Row],[Qinf Secção P]])</f>
        <v xml:space="preserve"> -</v>
      </c>
      <c r="V43" s="126" t="str">
        <f>IF(Tabela1[[#This Row],[Qinf Secção E]]=" -", " -", Tabela1[[#This Row],[Quantidade máxima (q) (tonelada)]]/Tabela1[[#This Row],[Qinf Secção E]])</f>
        <v xml:space="preserve"> -</v>
      </c>
      <c r="W43" s="125" t="str">
        <f>IF(Tabela1[[#This Row],[Qsup Secção H]]=" -", " -", Tabela1[[#This Row],[Quantidade máxima (q) (tonelada)]]/Tabela1[[#This Row],[Qsup Secção H]])</f>
        <v xml:space="preserve"> -</v>
      </c>
      <c r="X43" s="125" t="str">
        <f>IF(Tabela1[[#This Row],[Qsup Secção P]]=" -", " -", Tabela1[[#This Row],[Quantidade máxima (q) (tonelada)]]/Tabela1[[#This Row],[Qsup Secção P]])</f>
        <v xml:space="preserve"> -</v>
      </c>
      <c r="Y43" s="126" t="str">
        <f>IF(Tabela1[[#This Row],[Qsup Secção E]]=" -", " -", Tabela1[[#This Row],[Quantidade máxima (q) (tonelada)]]/Tabela1[[#This Row],[Qsup Secção E]])</f>
        <v xml:space="preserve"> -</v>
      </c>
      <c r="Z4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4" spans="2:27" s="1" customFormat="1" x14ac:dyDescent="0.3">
      <c r="B44" s="119"/>
      <c r="C44" s="120"/>
      <c r="D44" s="120"/>
      <c r="E44" s="120"/>
      <c r="F44" s="120"/>
      <c r="G44" s="120"/>
      <c r="H44" s="121"/>
      <c r="I44" s="120"/>
      <c r="J44" s="120"/>
      <c r="K44" s="120"/>
      <c r="L4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4" s="124" t="str">
        <f>IF(Tabela1[[#This Row],[Qinf Secção H]]=" -", " -", Tabela1[[#This Row],[Quantidade máxima (q) (tonelada)]]/Tabela1[[#This Row],[Qinf Secção H]])</f>
        <v xml:space="preserve"> -</v>
      </c>
      <c r="U44" s="125" t="str">
        <f>IF(Tabela1[[#This Row],[Qinf Secção P]]=" -", " -", Tabela1[[#This Row],[Quantidade máxima (q) (tonelada)]]/Tabela1[[#This Row],[Qinf Secção P]])</f>
        <v xml:space="preserve"> -</v>
      </c>
      <c r="V44" s="126" t="str">
        <f>IF(Tabela1[[#This Row],[Qinf Secção E]]=" -", " -", Tabela1[[#This Row],[Quantidade máxima (q) (tonelada)]]/Tabela1[[#This Row],[Qinf Secção E]])</f>
        <v xml:space="preserve"> -</v>
      </c>
      <c r="W44" s="125" t="str">
        <f>IF(Tabela1[[#This Row],[Qsup Secção H]]=" -", " -", Tabela1[[#This Row],[Quantidade máxima (q) (tonelada)]]/Tabela1[[#This Row],[Qsup Secção H]])</f>
        <v xml:space="preserve"> -</v>
      </c>
      <c r="X44" s="125" t="str">
        <f>IF(Tabela1[[#This Row],[Qsup Secção P]]=" -", " -", Tabela1[[#This Row],[Quantidade máxima (q) (tonelada)]]/Tabela1[[#This Row],[Qsup Secção P]])</f>
        <v xml:space="preserve"> -</v>
      </c>
      <c r="Y44" s="126" t="str">
        <f>IF(Tabela1[[#This Row],[Qsup Secção E]]=" -", " -", Tabela1[[#This Row],[Quantidade máxima (q) (tonelada)]]/Tabela1[[#This Row],[Qsup Secção E]])</f>
        <v xml:space="preserve"> -</v>
      </c>
      <c r="Z4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5" spans="2:27" s="1" customFormat="1" x14ac:dyDescent="0.3">
      <c r="B45" s="119"/>
      <c r="C45" s="120"/>
      <c r="D45" s="120"/>
      <c r="E45" s="120"/>
      <c r="F45" s="120"/>
      <c r="G45" s="120"/>
      <c r="H45" s="121"/>
      <c r="I45" s="120"/>
      <c r="J45" s="120"/>
      <c r="K45" s="120"/>
      <c r="L4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5" s="124" t="str">
        <f>IF(Tabela1[[#This Row],[Qinf Secção H]]=" -", " -", Tabela1[[#This Row],[Quantidade máxima (q) (tonelada)]]/Tabela1[[#This Row],[Qinf Secção H]])</f>
        <v xml:space="preserve"> -</v>
      </c>
      <c r="U45" s="125" t="str">
        <f>IF(Tabela1[[#This Row],[Qinf Secção P]]=" -", " -", Tabela1[[#This Row],[Quantidade máxima (q) (tonelada)]]/Tabela1[[#This Row],[Qinf Secção P]])</f>
        <v xml:space="preserve"> -</v>
      </c>
      <c r="V45" s="126" t="str">
        <f>IF(Tabela1[[#This Row],[Qinf Secção E]]=" -", " -", Tabela1[[#This Row],[Quantidade máxima (q) (tonelada)]]/Tabela1[[#This Row],[Qinf Secção E]])</f>
        <v xml:space="preserve"> -</v>
      </c>
      <c r="W45" s="125" t="str">
        <f>IF(Tabela1[[#This Row],[Qsup Secção H]]=" -", " -", Tabela1[[#This Row],[Quantidade máxima (q) (tonelada)]]/Tabela1[[#This Row],[Qsup Secção H]])</f>
        <v xml:space="preserve"> -</v>
      </c>
      <c r="X45" s="125" t="str">
        <f>IF(Tabela1[[#This Row],[Qsup Secção P]]=" -", " -", Tabela1[[#This Row],[Quantidade máxima (q) (tonelada)]]/Tabela1[[#This Row],[Qsup Secção P]])</f>
        <v xml:space="preserve"> -</v>
      </c>
      <c r="Y45" s="126" t="str">
        <f>IF(Tabela1[[#This Row],[Qsup Secção E]]=" -", " -", Tabela1[[#This Row],[Quantidade máxima (q) (tonelada)]]/Tabela1[[#This Row],[Qsup Secção E]])</f>
        <v xml:space="preserve"> -</v>
      </c>
      <c r="Z4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6" spans="2:27" s="1" customFormat="1" x14ac:dyDescent="0.3">
      <c r="B46" s="119"/>
      <c r="C46" s="120"/>
      <c r="D46" s="120"/>
      <c r="E46" s="120"/>
      <c r="F46" s="120"/>
      <c r="G46" s="120"/>
      <c r="H46" s="121"/>
      <c r="I46" s="120"/>
      <c r="J46" s="120"/>
      <c r="K46" s="120"/>
      <c r="L4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6" s="124" t="str">
        <f>IF(Tabela1[[#This Row],[Qinf Secção H]]=" -", " -", Tabela1[[#This Row],[Quantidade máxima (q) (tonelada)]]/Tabela1[[#This Row],[Qinf Secção H]])</f>
        <v xml:space="preserve"> -</v>
      </c>
      <c r="U46" s="125" t="str">
        <f>IF(Tabela1[[#This Row],[Qinf Secção P]]=" -", " -", Tabela1[[#This Row],[Quantidade máxima (q) (tonelada)]]/Tabela1[[#This Row],[Qinf Secção P]])</f>
        <v xml:space="preserve"> -</v>
      </c>
      <c r="V46" s="126" t="str">
        <f>IF(Tabela1[[#This Row],[Qinf Secção E]]=" -", " -", Tabela1[[#This Row],[Quantidade máxima (q) (tonelada)]]/Tabela1[[#This Row],[Qinf Secção E]])</f>
        <v xml:space="preserve"> -</v>
      </c>
      <c r="W46" s="125" t="str">
        <f>IF(Tabela1[[#This Row],[Qsup Secção H]]=" -", " -", Tabela1[[#This Row],[Quantidade máxima (q) (tonelada)]]/Tabela1[[#This Row],[Qsup Secção H]])</f>
        <v xml:space="preserve"> -</v>
      </c>
      <c r="X46" s="125" t="str">
        <f>IF(Tabela1[[#This Row],[Qsup Secção P]]=" -", " -", Tabela1[[#This Row],[Quantidade máxima (q) (tonelada)]]/Tabela1[[#This Row],[Qsup Secção P]])</f>
        <v xml:space="preserve"> -</v>
      </c>
      <c r="Y46" s="126" t="str">
        <f>IF(Tabela1[[#This Row],[Qsup Secção E]]=" -", " -", Tabela1[[#This Row],[Quantidade máxima (q) (tonelada)]]/Tabela1[[#This Row],[Qsup Secção E]])</f>
        <v xml:space="preserve"> -</v>
      </c>
      <c r="Z4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7" spans="2:27" s="1" customFormat="1" x14ac:dyDescent="0.3">
      <c r="B47" s="119"/>
      <c r="C47" s="120"/>
      <c r="D47" s="120"/>
      <c r="E47" s="120"/>
      <c r="F47" s="120"/>
      <c r="G47" s="120"/>
      <c r="H47" s="121"/>
      <c r="I47" s="120"/>
      <c r="J47" s="120"/>
      <c r="K47" s="120"/>
      <c r="L4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7" s="124" t="str">
        <f>IF(Tabela1[[#This Row],[Qinf Secção H]]=" -", " -", Tabela1[[#This Row],[Quantidade máxima (q) (tonelada)]]/Tabela1[[#This Row],[Qinf Secção H]])</f>
        <v xml:space="preserve"> -</v>
      </c>
      <c r="U47" s="125" t="str">
        <f>IF(Tabela1[[#This Row],[Qinf Secção P]]=" -", " -", Tabela1[[#This Row],[Quantidade máxima (q) (tonelada)]]/Tabela1[[#This Row],[Qinf Secção P]])</f>
        <v xml:space="preserve"> -</v>
      </c>
      <c r="V47" s="126" t="str">
        <f>IF(Tabela1[[#This Row],[Qinf Secção E]]=" -", " -", Tabela1[[#This Row],[Quantidade máxima (q) (tonelada)]]/Tabela1[[#This Row],[Qinf Secção E]])</f>
        <v xml:space="preserve"> -</v>
      </c>
      <c r="W47" s="125" t="str">
        <f>IF(Tabela1[[#This Row],[Qsup Secção H]]=" -", " -", Tabela1[[#This Row],[Quantidade máxima (q) (tonelada)]]/Tabela1[[#This Row],[Qsup Secção H]])</f>
        <v xml:space="preserve"> -</v>
      </c>
      <c r="X47" s="125" t="str">
        <f>IF(Tabela1[[#This Row],[Qsup Secção P]]=" -", " -", Tabela1[[#This Row],[Quantidade máxima (q) (tonelada)]]/Tabela1[[#This Row],[Qsup Secção P]])</f>
        <v xml:space="preserve"> -</v>
      </c>
      <c r="Y47" s="126" t="str">
        <f>IF(Tabela1[[#This Row],[Qsup Secção E]]=" -", " -", Tabela1[[#This Row],[Quantidade máxima (q) (tonelada)]]/Tabela1[[#This Row],[Qsup Secção E]])</f>
        <v xml:space="preserve"> -</v>
      </c>
      <c r="Z4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8" spans="2:27" s="1" customFormat="1" x14ac:dyDescent="0.3">
      <c r="B48" s="119"/>
      <c r="C48" s="120"/>
      <c r="D48" s="120"/>
      <c r="E48" s="120"/>
      <c r="F48" s="120"/>
      <c r="G48" s="120"/>
      <c r="H48" s="121"/>
      <c r="I48" s="120"/>
      <c r="J48" s="120"/>
      <c r="K48" s="120"/>
      <c r="L4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8" s="124" t="str">
        <f>IF(Tabela1[[#This Row],[Qinf Secção H]]=" -", " -", Tabela1[[#This Row],[Quantidade máxima (q) (tonelada)]]/Tabela1[[#This Row],[Qinf Secção H]])</f>
        <v xml:space="preserve"> -</v>
      </c>
      <c r="U48" s="125" t="str">
        <f>IF(Tabela1[[#This Row],[Qinf Secção P]]=" -", " -", Tabela1[[#This Row],[Quantidade máxima (q) (tonelada)]]/Tabela1[[#This Row],[Qinf Secção P]])</f>
        <v xml:space="preserve"> -</v>
      </c>
      <c r="V48" s="126" t="str">
        <f>IF(Tabela1[[#This Row],[Qinf Secção E]]=" -", " -", Tabela1[[#This Row],[Quantidade máxima (q) (tonelada)]]/Tabela1[[#This Row],[Qinf Secção E]])</f>
        <v xml:space="preserve"> -</v>
      </c>
      <c r="W48" s="125" t="str">
        <f>IF(Tabela1[[#This Row],[Qsup Secção H]]=" -", " -", Tabela1[[#This Row],[Quantidade máxima (q) (tonelada)]]/Tabela1[[#This Row],[Qsup Secção H]])</f>
        <v xml:space="preserve"> -</v>
      </c>
      <c r="X48" s="125" t="str">
        <f>IF(Tabela1[[#This Row],[Qsup Secção P]]=" -", " -", Tabela1[[#This Row],[Quantidade máxima (q) (tonelada)]]/Tabela1[[#This Row],[Qsup Secção P]])</f>
        <v xml:space="preserve"> -</v>
      </c>
      <c r="Y48" s="126" t="str">
        <f>IF(Tabela1[[#This Row],[Qsup Secção E]]=" -", " -", Tabela1[[#This Row],[Quantidade máxima (q) (tonelada)]]/Tabela1[[#This Row],[Qsup Secção E]])</f>
        <v xml:space="preserve"> -</v>
      </c>
      <c r="Z4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49" spans="2:27" s="1" customFormat="1" x14ac:dyDescent="0.3">
      <c r="B49" s="119"/>
      <c r="C49" s="120"/>
      <c r="D49" s="120"/>
      <c r="E49" s="120"/>
      <c r="F49" s="120"/>
      <c r="G49" s="120"/>
      <c r="H49" s="121"/>
      <c r="I49" s="120"/>
      <c r="J49" s="120"/>
      <c r="K49" s="120"/>
      <c r="L4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4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4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4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4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4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4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4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49" s="124" t="str">
        <f>IF(Tabela1[[#This Row],[Qinf Secção H]]=" -", " -", Tabela1[[#This Row],[Quantidade máxima (q) (tonelada)]]/Tabela1[[#This Row],[Qinf Secção H]])</f>
        <v xml:space="preserve"> -</v>
      </c>
      <c r="U49" s="125" t="str">
        <f>IF(Tabela1[[#This Row],[Qinf Secção P]]=" -", " -", Tabela1[[#This Row],[Quantidade máxima (q) (tonelada)]]/Tabela1[[#This Row],[Qinf Secção P]])</f>
        <v xml:space="preserve"> -</v>
      </c>
      <c r="V49" s="126" t="str">
        <f>IF(Tabela1[[#This Row],[Qinf Secção E]]=" -", " -", Tabela1[[#This Row],[Quantidade máxima (q) (tonelada)]]/Tabela1[[#This Row],[Qinf Secção E]])</f>
        <v xml:space="preserve"> -</v>
      </c>
      <c r="W49" s="125" t="str">
        <f>IF(Tabela1[[#This Row],[Qsup Secção H]]=" -", " -", Tabela1[[#This Row],[Quantidade máxima (q) (tonelada)]]/Tabela1[[#This Row],[Qsup Secção H]])</f>
        <v xml:space="preserve"> -</v>
      </c>
      <c r="X49" s="125" t="str">
        <f>IF(Tabela1[[#This Row],[Qsup Secção P]]=" -", " -", Tabela1[[#This Row],[Quantidade máxima (q) (tonelada)]]/Tabela1[[#This Row],[Qsup Secção P]])</f>
        <v xml:space="preserve"> -</v>
      </c>
      <c r="Y49" s="126" t="str">
        <f>IF(Tabela1[[#This Row],[Qsup Secção E]]=" -", " -", Tabela1[[#This Row],[Quantidade máxima (q) (tonelada)]]/Tabela1[[#This Row],[Qsup Secção E]])</f>
        <v xml:space="preserve"> -</v>
      </c>
      <c r="Z4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4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0" spans="2:27" s="1" customFormat="1" x14ac:dyDescent="0.3">
      <c r="B50" s="119"/>
      <c r="C50" s="120"/>
      <c r="D50" s="120"/>
      <c r="E50" s="120"/>
      <c r="F50" s="120"/>
      <c r="G50" s="120"/>
      <c r="H50" s="121"/>
      <c r="I50" s="120"/>
      <c r="J50" s="120"/>
      <c r="K50" s="120"/>
      <c r="L5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0" s="124" t="str">
        <f>IF(Tabela1[[#This Row],[Qinf Secção H]]=" -", " -", Tabela1[[#This Row],[Quantidade máxima (q) (tonelada)]]/Tabela1[[#This Row],[Qinf Secção H]])</f>
        <v xml:space="preserve"> -</v>
      </c>
      <c r="U50" s="125" t="str">
        <f>IF(Tabela1[[#This Row],[Qinf Secção P]]=" -", " -", Tabela1[[#This Row],[Quantidade máxima (q) (tonelada)]]/Tabela1[[#This Row],[Qinf Secção P]])</f>
        <v xml:space="preserve"> -</v>
      </c>
      <c r="V50" s="126" t="str">
        <f>IF(Tabela1[[#This Row],[Qinf Secção E]]=" -", " -", Tabela1[[#This Row],[Quantidade máxima (q) (tonelada)]]/Tabela1[[#This Row],[Qinf Secção E]])</f>
        <v xml:space="preserve"> -</v>
      </c>
      <c r="W50" s="125" t="str">
        <f>IF(Tabela1[[#This Row],[Qsup Secção H]]=" -", " -", Tabela1[[#This Row],[Quantidade máxima (q) (tonelada)]]/Tabela1[[#This Row],[Qsup Secção H]])</f>
        <v xml:space="preserve"> -</v>
      </c>
      <c r="X50" s="125" t="str">
        <f>IF(Tabela1[[#This Row],[Qsup Secção P]]=" -", " -", Tabela1[[#This Row],[Quantidade máxima (q) (tonelada)]]/Tabela1[[#This Row],[Qsup Secção P]])</f>
        <v xml:space="preserve"> -</v>
      </c>
      <c r="Y50" s="126" t="str">
        <f>IF(Tabela1[[#This Row],[Qsup Secção E]]=" -", " -", Tabela1[[#This Row],[Quantidade máxima (q) (tonelada)]]/Tabela1[[#This Row],[Qsup Secção E]])</f>
        <v xml:space="preserve"> -</v>
      </c>
      <c r="Z5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1" spans="2:27" s="1" customFormat="1" x14ac:dyDescent="0.3">
      <c r="B51" s="119"/>
      <c r="C51" s="120"/>
      <c r="D51" s="120"/>
      <c r="E51" s="120"/>
      <c r="F51" s="120"/>
      <c r="G51" s="120"/>
      <c r="H51" s="121"/>
      <c r="I51" s="120"/>
      <c r="J51" s="120"/>
      <c r="K51" s="120"/>
      <c r="L5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1" s="124" t="str">
        <f>IF(Tabela1[[#This Row],[Qinf Secção H]]=" -", " -", Tabela1[[#This Row],[Quantidade máxima (q) (tonelada)]]/Tabela1[[#This Row],[Qinf Secção H]])</f>
        <v xml:space="preserve"> -</v>
      </c>
      <c r="U51" s="125" t="str">
        <f>IF(Tabela1[[#This Row],[Qinf Secção P]]=" -", " -", Tabela1[[#This Row],[Quantidade máxima (q) (tonelada)]]/Tabela1[[#This Row],[Qinf Secção P]])</f>
        <v xml:space="preserve"> -</v>
      </c>
      <c r="V51" s="126" t="str">
        <f>IF(Tabela1[[#This Row],[Qinf Secção E]]=" -", " -", Tabela1[[#This Row],[Quantidade máxima (q) (tonelada)]]/Tabela1[[#This Row],[Qinf Secção E]])</f>
        <v xml:space="preserve"> -</v>
      </c>
      <c r="W51" s="125" t="str">
        <f>IF(Tabela1[[#This Row],[Qsup Secção H]]=" -", " -", Tabela1[[#This Row],[Quantidade máxima (q) (tonelada)]]/Tabela1[[#This Row],[Qsup Secção H]])</f>
        <v xml:space="preserve"> -</v>
      </c>
      <c r="X51" s="125" t="str">
        <f>IF(Tabela1[[#This Row],[Qsup Secção P]]=" -", " -", Tabela1[[#This Row],[Quantidade máxima (q) (tonelada)]]/Tabela1[[#This Row],[Qsup Secção P]])</f>
        <v xml:space="preserve"> -</v>
      </c>
      <c r="Y51" s="126" t="str">
        <f>IF(Tabela1[[#This Row],[Qsup Secção E]]=" -", " -", Tabela1[[#This Row],[Quantidade máxima (q) (tonelada)]]/Tabela1[[#This Row],[Qsup Secção E]])</f>
        <v xml:space="preserve"> -</v>
      </c>
      <c r="Z5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2" spans="2:27" s="1" customFormat="1" x14ac:dyDescent="0.3">
      <c r="B52" s="119"/>
      <c r="C52" s="120"/>
      <c r="D52" s="120"/>
      <c r="E52" s="120"/>
      <c r="F52" s="120"/>
      <c r="G52" s="120"/>
      <c r="H52" s="121"/>
      <c r="I52" s="120"/>
      <c r="J52" s="120"/>
      <c r="K52" s="120"/>
      <c r="L5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2" s="124" t="str">
        <f>IF(Tabela1[[#This Row],[Qinf Secção H]]=" -", " -", Tabela1[[#This Row],[Quantidade máxima (q) (tonelada)]]/Tabela1[[#This Row],[Qinf Secção H]])</f>
        <v xml:space="preserve"> -</v>
      </c>
      <c r="U52" s="125" t="str">
        <f>IF(Tabela1[[#This Row],[Qinf Secção P]]=" -", " -", Tabela1[[#This Row],[Quantidade máxima (q) (tonelada)]]/Tabela1[[#This Row],[Qinf Secção P]])</f>
        <v xml:space="preserve"> -</v>
      </c>
      <c r="V52" s="126" t="str">
        <f>IF(Tabela1[[#This Row],[Qinf Secção E]]=" -", " -", Tabela1[[#This Row],[Quantidade máxima (q) (tonelada)]]/Tabela1[[#This Row],[Qinf Secção E]])</f>
        <v xml:space="preserve"> -</v>
      </c>
      <c r="W52" s="125" t="str">
        <f>IF(Tabela1[[#This Row],[Qsup Secção H]]=" -", " -", Tabela1[[#This Row],[Quantidade máxima (q) (tonelada)]]/Tabela1[[#This Row],[Qsup Secção H]])</f>
        <v xml:space="preserve"> -</v>
      </c>
      <c r="X52" s="125" t="str">
        <f>IF(Tabela1[[#This Row],[Qsup Secção P]]=" -", " -", Tabela1[[#This Row],[Quantidade máxima (q) (tonelada)]]/Tabela1[[#This Row],[Qsup Secção P]])</f>
        <v xml:space="preserve"> -</v>
      </c>
      <c r="Y52" s="126" t="str">
        <f>IF(Tabela1[[#This Row],[Qsup Secção E]]=" -", " -", Tabela1[[#This Row],[Quantidade máxima (q) (tonelada)]]/Tabela1[[#This Row],[Qsup Secção E]])</f>
        <v xml:space="preserve"> -</v>
      </c>
      <c r="Z5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3" spans="2:27" s="1" customFormat="1" x14ac:dyDescent="0.3">
      <c r="B53" s="119"/>
      <c r="C53" s="120"/>
      <c r="D53" s="120"/>
      <c r="E53" s="120"/>
      <c r="F53" s="120"/>
      <c r="G53" s="120"/>
      <c r="H53" s="121"/>
      <c r="I53" s="120"/>
      <c r="J53" s="120"/>
      <c r="K53" s="120"/>
      <c r="L5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3" s="124" t="str">
        <f>IF(Tabela1[[#This Row],[Qinf Secção H]]=" -", " -", Tabela1[[#This Row],[Quantidade máxima (q) (tonelada)]]/Tabela1[[#This Row],[Qinf Secção H]])</f>
        <v xml:space="preserve"> -</v>
      </c>
      <c r="U53" s="125" t="str">
        <f>IF(Tabela1[[#This Row],[Qinf Secção P]]=" -", " -", Tabela1[[#This Row],[Quantidade máxima (q) (tonelada)]]/Tabela1[[#This Row],[Qinf Secção P]])</f>
        <v xml:space="preserve"> -</v>
      </c>
      <c r="V53" s="126" t="str">
        <f>IF(Tabela1[[#This Row],[Qinf Secção E]]=" -", " -", Tabela1[[#This Row],[Quantidade máxima (q) (tonelada)]]/Tabela1[[#This Row],[Qinf Secção E]])</f>
        <v xml:space="preserve"> -</v>
      </c>
      <c r="W53" s="125" t="str">
        <f>IF(Tabela1[[#This Row],[Qsup Secção H]]=" -", " -", Tabela1[[#This Row],[Quantidade máxima (q) (tonelada)]]/Tabela1[[#This Row],[Qsup Secção H]])</f>
        <v xml:space="preserve"> -</v>
      </c>
      <c r="X53" s="125" t="str">
        <f>IF(Tabela1[[#This Row],[Qsup Secção P]]=" -", " -", Tabela1[[#This Row],[Quantidade máxima (q) (tonelada)]]/Tabela1[[#This Row],[Qsup Secção P]])</f>
        <v xml:space="preserve"> -</v>
      </c>
      <c r="Y53" s="126" t="str">
        <f>IF(Tabela1[[#This Row],[Qsup Secção E]]=" -", " -", Tabela1[[#This Row],[Quantidade máxima (q) (tonelada)]]/Tabela1[[#This Row],[Qsup Secção E]])</f>
        <v xml:space="preserve"> -</v>
      </c>
      <c r="Z5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4" spans="2:27" s="1" customFormat="1" x14ac:dyDescent="0.3">
      <c r="B54" s="119"/>
      <c r="C54" s="120"/>
      <c r="D54" s="120"/>
      <c r="E54" s="120"/>
      <c r="F54" s="120"/>
      <c r="G54" s="120"/>
      <c r="H54" s="121"/>
      <c r="I54" s="120"/>
      <c r="J54" s="120"/>
      <c r="K54" s="120"/>
      <c r="L5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4" s="124" t="str">
        <f>IF(Tabela1[[#This Row],[Qinf Secção H]]=" -", " -", Tabela1[[#This Row],[Quantidade máxima (q) (tonelada)]]/Tabela1[[#This Row],[Qinf Secção H]])</f>
        <v xml:space="preserve"> -</v>
      </c>
      <c r="U54" s="125" t="str">
        <f>IF(Tabela1[[#This Row],[Qinf Secção P]]=" -", " -", Tabela1[[#This Row],[Quantidade máxima (q) (tonelada)]]/Tabela1[[#This Row],[Qinf Secção P]])</f>
        <v xml:space="preserve"> -</v>
      </c>
      <c r="V54" s="126" t="str">
        <f>IF(Tabela1[[#This Row],[Qinf Secção E]]=" -", " -", Tabela1[[#This Row],[Quantidade máxima (q) (tonelada)]]/Tabela1[[#This Row],[Qinf Secção E]])</f>
        <v xml:space="preserve"> -</v>
      </c>
      <c r="W54" s="125" t="str">
        <f>IF(Tabela1[[#This Row],[Qsup Secção H]]=" -", " -", Tabela1[[#This Row],[Quantidade máxima (q) (tonelada)]]/Tabela1[[#This Row],[Qsup Secção H]])</f>
        <v xml:space="preserve"> -</v>
      </c>
      <c r="X54" s="125" t="str">
        <f>IF(Tabela1[[#This Row],[Qsup Secção P]]=" -", " -", Tabela1[[#This Row],[Quantidade máxima (q) (tonelada)]]/Tabela1[[#This Row],[Qsup Secção P]])</f>
        <v xml:space="preserve"> -</v>
      </c>
      <c r="Y54" s="126" t="str">
        <f>IF(Tabela1[[#This Row],[Qsup Secção E]]=" -", " -", Tabela1[[#This Row],[Quantidade máxima (q) (tonelada)]]/Tabela1[[#This Row],[Qsup Secção E]])</f>
        <v xml:space="preserve"> -</v>
      </c>
      <c r="Z5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5" spans="2:27" s="1" customFormat="1" x14ac:dyDescent="0.3">
      <c r="B55" s="119"/>
      <c r="C55" s="120"/>
      <c r="D55" s="120"/>
      <c r="E55" s="120"/>
      <c r="F55" s="120"/>
      <c r="G55" s="120"/>
      <c r="H55" s="121"/>
      <c r="I55" s="120"/>
      <c r="J55" s="120"/>
      <c r="K55" s="120"/>
      <c r="L5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5" s="124" t="str">
        <f>IF(Tabela1[[#This Row],[Qinf Secção H]]=" -", " -", Tabela1[[#This Row],[Quantidade máxima (q) (tonelada)]]/Tabela1[[#This Row],[Qinf Secção H]])</f>
        <v xml:space="preserve"> -</v>
      </c>
      <c r="U55" s="125" t="str">
        <f>IF(Tabela1[[#This Row],[Qinf Secção P]]=" -", " -", Tabela1[[#This Row],[Quantidade máxima (q) (tonelada)]]/Tabela1[[#This Row],[Qinf Secção P]])</f>
        <v xml:space="preserve"> -</v>
      </c>
      <c r="V55" s="126" t="str">
        <f>IF(Tabela1[[#This Row],[Qinf Secção E]]=" -", " -", Tabela1[[#This Row],[Quantidade máxima (q) (tonelada)]]/Tabela1[[#This Row],[Qinf Secção E]])</f>
        <v xml:space="preserve"> -</v>
      </c>
      <c r="W55" s="125" t="str">
        <f>IF(Tabela1[[#This Row],[Qsup Secção H]]=" -", " -", Tabela1[[#This Row],[Quantidade máxima (q) (tonelada)]]/Tabela1[[#This Row],[Qsup Secção H]])</f>
        <v xml:space="preserve"> -</v>
      </c>
      <c r="X55" s="125" t="str">
        <f>IF(Tabela1[[#This Row],[Qsup Secção P]]=" -", " -", Tabela1[[#This Row],[Quantidade máxima (q) (tonelada)]]/Tabela1[[#This Row],[Qsup Secção P]])</f>
        <v xml:space="preserve"> -</v>
      </c>
      <c r="Y55" s="126" t="str">
        <f>IF(Tabela1[[#This Row],[Qsup Secção E]]=" -", " -", Tabela1[[#This Row],[Quantidade máxima (q) (tonelada)]]/Tabela1[[#This Row],[Qsup Secção E]])</f>
        <v xml:space="preserve"> -</v>
      </c>
      <c r="Z5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6" spans="2:27" s="1" customFormat="1" x14ac:dyDescent="0.3">
      <c r="B56" s="119"/>
      <c r="C56" s="120"/>
      <c r="D56" s="120"/>
      <c r="E56" s="120"/>
      <c r="F56" s="120"/>
      <c r="G56" s="120"/>
      <c r="H56" s="121"/>
      <c r="I56" s="120"/>
      <c r="J56" s="120"/>
      <c r="K56" s="120"/>
      <c r="L5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6" s="124" t="str">
        <f>IF(Tabela1[[#This Row],[Qinf Secção H]]=" -", " -", Tabela1[[#This Row],[Quantidade máxima (q) (tonelada)]]/Tabela1[[#This Row],[Qinf Secção H]])</f>
        <v xml:space="preserve"> -</v>
      </c>
      <c r="U56" s="125" t="str">
        <f>IF(Tabela1[[#This Row],[Qinf Secção P]]=" -", " -", Tabela1[[#This Row],[Quantidade máxima (q) (tonelada)]]/Tabela1[[#This Row],[Qinf Secção P]])</f>
        <v xml:space="preserve"> -</v>
      </c>
      <c r="V56" s="126" t="str">
        <f>IF(Tabela1[[#This Row],[Qinf Secção E]]=" -", " -", Tabela1[[#This Row],[Quantidade máxima (q) (tonelada)]]/Tabela1[[#This Row],[Qinf Secção E]])</f>
        <v xml:space="preserve"> -</v>
      </c>
      <c r="W56" s="125" t="str">
        <f>IF(Tabela1[[#This Row],[Qsup Secção H]]=" -", " -", Tabela1[[#This Row],[Quantidade máxima (q) (tonelada)]]/Tabela1[[#This Row],[Qsup Secção H]])</f>
        <v xml:space="preserve"> -</v>
      </c>
      <c r="X56" s="125" t="str">
        <f>IF(Tabela1[[#This Row],[Qsup Secção P]]=" -", " -", Tabela1[[#This Row],[Quantidade máxima (q) (tonelada)]]/Tabela1[[#This Row],[Qsup Secção P]])</f>
        <v xml:space="preserve"> -</v>
      </c>
      <c r="Y56" s="126" t="str">
        <f>IF(Tabela1[[#This Row],[Qsup Secção E]]=" -", " -", Tabela1[[#This Row],[Quantidade máxima (q) (tonelada)]]/Tabela1[[#This Row],[Qsup Secção E]])</f>
        <v xml:space="preserve"> -</v>
      </c>
      <c r="Z5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7" spans="2:27" s="1" customFormat="1" x14ac:dyDescent="0.3">
      <c r="B57" s="119"/>
      <c r="C57" s="120"/>
      <c r="D57" s="120"/>
      <c r="E57" s="120"/>
      <c r="F57" s="120"/>
      <c r="G57" s="120"/>
      <c r="H57" s="121"/>
      <c r="I57" s="120"/>
      <c r="J57" s="120"/>
      <c r="K57" s="120"/>
      <c r="L5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7" s="124" t="str">
        <f>IF(Tabela1[[#This Row],[Qinf Secção H]]=" -", " -", Tabela1[[#This Row],[Quantidade máxima (q) (tonelada)]]/Tabela1[[#This Row],[Qinf Secção H]])</f>
        <v xml:space="preserve"> -</v>
      </c>
      <c r="U57" s="125" t="str">
        <f>IF(Tabela1[[#This Row],[Qinf Secção P]]=" -", " -", Tabela1[[#This Row],[Quantidade máxima (q) (tonelada)]]/Tabela1[[#This Row],[Qinf Secção P]])</f>
        <v xml:space="preserve"> -</v>
      </c>
      <c r="V57" s="126" t="str">
        <f>IF(Tabela1[[#This Row],[Qinf Secção E]]=" -", " -", Tabela1[[#This Row],[Quantidade máxima (q) (tonelada)]]/Tabela1[[#This Row],[Qinf Secção E]])</f>
        <v xml:space="preserve"> -</v>
      </c>
      <c r="W57" s="125" t="str">
        <f>IF(Tabela1[[#This Row],[Qsup Secção H]]=" -", " -", Tabela1[[#This Row],[Quantidade máxima (q) (tonelada)]]/Tabela1[[#This Row],[Qsup Secção H]])</f>
        <v xml:space="preserve"> -</v>
      </c>
      <c r="X57" s="125" t="str">
        <f>IF(Tabela1[[#This Row],[Qsup Secção P]]=" -", " -", Tabela1[[#This Row],[Quantidade máxima (q) (tonelada)]]/Tabela1[[#This Row],[Qsup Secção P]])</f>
        <v xml:space="preserve"> -</v>
      </c>
      <c r="Y57" s="126" t="str">
        <f>IF(Tabela1[[#This Row],[Qsup Secção E]]=" -", " -", Tabela1[[#This Row],[Quantidade máxima (q) (tonelada)]]/Tabela1[[#This Row],[Qsup Secção E]])</f>
        <v xml:space="preserve"> -</v>
      </c>
      <c r="Z5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8" spans="2:27" s="1" customFormat="1" x14ac:dyDescent="0.3">
      <c r="B58" s="119"/>
      <c r="C58" s="120"/>
      <c r="D58" s="120"/>
      <c r="E58" s="120"/>
      <c r="F58" s="120"/>
      <c r="G58" s="120"/>
      <c r="H58" s="121"/>
      <c r="I58" s="120"/>
      <c r="J58" s="120"/>
      <c r="K58" s="120"/>
      <c r="L5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8" s="124" t="str">
        <f>IF(Tabela1[[#This Row],[Qinf Secção H]]=" -", " -", Tabela1[[#This Row],[Quantidade máxima (q) (tonelada)]]/Tabela1[[#This Row],[Qinf Secção H]])</f>
        <v xml:space="preserve"> -</v>
      </c>
      <c r="U58" s="125" t="str">
        <f>IF(Tabela1[[#This Row],[Qinf Secção P]]=" -", " -", Tabela1[[#This Row],[Quantidade máxima (q) (tonelada)]]/Tabela1[[#This Row],[Qinf Secção P]])</f>
        <v xml:space="preserve"> -</v>
      </c>
      <c r="V58" s="126" t="str">
        <f>IF(Tabela1[[#This Row],[Qinf Secção E]]=" -", " -", Tabela1[[#This Row],[Quantidade máxima (q) (tonelada)]]/Tabela1[[#This Row],[Qinf Secção E]])</f>
        <v xml:space="preserve"> -</v>
      </c>
      <c r="W58" s="125" t="str">
        <f>IF(Tabela1[[#This Row],[Qsup Secção H]]=" -", " -", Tabela1[[#This Row],[Quantidade máxima (q) (tonelada)]]/Tabela1[[#This Row],[Qsup Secção H]])</f>
        <v xml:space="preserve"> -</v>
      </c>
      <c r="X58" s="125" t="str">
        <f>IF(Tabela1[[#This Row],[Qsup Secção P]]=" -", " -", Tabela1[[#This Row],[Quantidade máxima (q) (tonelada)]]/Tabela1[[#This Row],[Qsup Secção P]])</f>
        <v xml:space="preserve"> -</v>
      </c>
      <c r="Y58" s="126" t="str">
        <f>IF(Tabela1[[#This Row],[Qsup Secção E]]=" -", " -", Tabela1[[#This Row],[Quantidade máxima (q) (tonelada)]]/Tabela1[[#This Row],[Qsup Secção E]])</f>
        <v xml:space="preserve"> -</v>
      </c>
      <c r="Z5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59" spans="2:27" s="1" customFormat="1" x14ac:dyDescent="0.3">
      <c r="B59" s="119"/>
      <c r="C59" s="120"/>
      <c r="D59" s="120"/>
      <c r="E59" s="120"/>
      <c r="F59" s="120"/>
      <c r="G59" s="120"/>
      <c r="H59" s="121"/>
      <c r="I59" s="120"/>
      <c r="J59" s="120"/>
      <c r="K59" s="120"/>
      <c r="L5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5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5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5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5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5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5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5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59" s="124" t="str">
        <f>IF(Tabela1[[#This Row],[Qinf Secção H]]=" -", " -", Tabela1[[#This Row],[Quantidade máxima (q) (tonelada)]]/Tabela1[[#This Row],[Qinf Secção H]])</f>
        <v xml:space="preserve"> -</v>
      </c>
      <c r="U59" s="125" t="str">
        <f>IF(Tabela1[[#This Row],[Qinf Secção P]]=" -", " -", Tabela1[[#This Row],[Quantidade máxima (q) (tonelada)]]/Tabela1[[#This Row],[Qinf Secção P]])</f>
        <v xml:space="preserve"> -</v>
      </c>
      <c r="V59" s="126" t="str">
        <f>IF(Tabela1[[#This Row],[Qinf Secção E]]=" -", " -", Tabela1[[#This Row],[Quantidade máxima (q) (tonelada)]]/Tabela1[[#This Row],[Qinf Secção E]])</f>
        <v xml:space="preserve"> -</v>
      </c>
      <c r="W59" s="125" t="str">
        <f>IF(Tabela1[[#This Row],[Qsup Secção H]]=" -", " -", Tabela1[[#This Row],[Quantidade máxima (q) (tonelada)]]/Tabela1[[#This Row],[Qsup Secção H]])</f>
        <v xml:space="preserve"> -</v>
      </c>
      <c r="X59" s="125" t="str">
        <f>IF(Tabela1[[#This Row],[Qsup Secção P]]=" -", " -", Tabela1[[#This Row],[Quantidade máxima (q) (tonelada)]]/Tabela1[[#This Row],[Qsup Secção P]])</f>
        <v xml:space="preserve"> -</v>
      </c>
      <c r="Y59" s="126" t="str">
        <f>IF(Tabela1[[#This Row],[Qsup Secção E]]=" -", " -", Tabela1[[#This Row],[Quantidade máxima (q) (tonelada)]]/Tabela1[[#This Row],[Qsup Secção E]])</f>
        <v xml:space="preserve"> -</v>
      </c>
      <c r="Z5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5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0" spans="2:27" s="1" customFormat="1" x14ac:dyDescent="0.3">
      <c r="B60" s="119"/>
      <c r="C60" s="120"/>
      <c r="D60" s="120"/>
      <c r="E60" s="120"/>
      <c r="F60" s="120"/>
      <c r="G60" s="120"/>
      <c r="H60" s="121"/>
      <c r="I60" s="120"/>
      <c r="J60" s="120"/>
      <c r="K60" s="120"/>
      <c r="L6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0" s="124" t="str">
        <f>IF(Tabela1[[#This Row],[Qinf Secção H]]=" -", " -", Tabela1[[#This Row],[Quantidade máxima (q) (tonelada)]]/Tabela1[[#This Row],[Qinf Secção H]])</f>
        <v xml:space="preserve"> -</v>
      </c>
      <c r="U60" s="125" t="str">
        <f>IF(Tabela1[[#This Row],[Qinf Secção P]]=" -", " -", Tabela1[[#This Row],[Quantidade máxima (q) (tonelada)]]/Tabela1[[#This Row],[Qinf Secção P]])</f>
        <v xml:space="preserve"> -</v>
      </c>
      <c r="V60" s="126" t="str">
        <f>IF(Tabela1[[#This Row],[Qinf Secção E]]=" -", " -", Tabela1[[#This Row],[Quantidade máxima (q) (tonelada)]]/Tabela1[[#This Row],[Qinf Secção E]])</f>
        <v xml:space="preserve"> -</v>
      </c>
      <c r="W60" s="125" t="str">
        <f>IF(Tabela1[[#This Row],[Qsup Secção H]]=" -", " -", Tabela1[[#This Row],[Quantidade máxima (q) (tonelada)]]/Tabela1[[#This Row],[Qsup Secção H]])</f>
        <v xml:space="preserve"> -</v>
      </c>
      <c r="X60" s="125" t="str">
        <f>IF(Tabela1[[#This Row],[Qsup Secção P]]=" -", " -", Tabela1[[#This Row],[Quantidade máxima (q) (tonelada)]]/Tabela1[[#This Row],[Qsup Secção P]])</f>
        <v xml:space="preserve"> -</v>
      </c>
      <c r="Y60" s="126" t="str">
        <f>IF(Tabela1[[#This Row],[Qsup Secção E]]=" -", " -", Tabela1[[#This Row],[Quantidade máxima (q) (tonelada)]]/Tabela1[[#This Row],[Qsup Secção E]])</f>
        <v xml:space="preserve"> -</v>
      </c>
      <c r="Z6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1" spans="2:27" s="1" customFormat="1" x14ac:dyDescent="0.3">
      <c r="B61" s="119"/>
      <c r="C61" s="120"/>
      <c r="D61" s="120"/>
      <c r="E61" s="120"/>
      <c r="F61" s="120"/>
      <c r="G61" s="120"/>
      <c r="H61" s="121"/>
      <c r="I61" s="120"/>
      <c r="J61" s="120"/>
      <c r="K61" s="120"/>
      <c r="L6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1" s="124" t="str">
        <f>IF(Tabela1[[#This Row],[Qinf Secção H]]=" -", " -", Tabela1[[#This Row],[Quantidade máxima (q) (tonelada)]]/Tabela1[[#This Row],[Qinf Secção H]])</f>
        <v xml:space="preserve"> -</v>
      </c>
      <c r="U61" s="125" t="str">
        <f>IF(Tabela1[[#This Row],[Qinf Secção P]]=" -", " -", Tabela1[[#This Row],[Quantidade máxima (q) (tonelada)]]/Tabela1[[#This Row],[Qinf Secção P]])</f>
        <v xml:space="preserve"> -</v>
      </c>
      <c r="V61" s="126" t="str">
        <f>IF(Tabela1[[#This Row],[Qinf Secção E]]=" -", " -", Tabela1[[#This Row],[Quantidade máxima (q) (tonelada)]]/Tabela1[[#This Row],[Qinf Secção E]])</f>
        <v xml:space="preserve"> -</v>
      </c>
      <c r="W61" s="125" t="str">
        <f>IF(Tabela1[[#This Row],[Qsup Secção H]]=" -", " -", Tabela1[[#This Row],[Quantidade máxima (q) (tonelada)]]/Tabela1[[#This Row],[Qsup Secção H]])</f>
        <v xml:space="preserve"> -</v>
      </c>
      <c r="X61" s="125" t="str">
        <f>IF(Tabela1[[#This Row],[Qsup Secção P]]=" -", " -", Tabela1[[#This Row],[Quantidade máxima (q) (tonelada)]]/Tabela1[[#This Row],[Qsup Secção P]])</f>
        <v xml:space="preserve"> -</v>
      </c>
      <c r="Y61" s="126" t="str">
        <f>IF(Tabela1[[#This Row],[Qsup Secção E]]=" -", " -", Tabela1[[#This Row],[Quantidade máxima (q) (tonelada)]]/Tabela1[[#This Row],[Qsup Secção E]])</f>
        <v xml:space="preserve"> -</v>
      </c>
      <c r="Z6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2" spans="2:27" s="1" customFormat="1" x14ac:dyDescent="0.3">
      <c r="B62" s="119"/>
      <c r="C62" s="120"/>
      <c r="D62" s="120"/>
      <c r="E62" s="120"/>
      <c r="F62" s="120"/>
      <c r="G62" s="120"/>
      <c r="H62" s="121"/>
      <c r="I62" s="120"/>
      <c r="J62" s="120"/>
      <c r="K62" s="120"/>
      <c r="L6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2" s="124" t="str">
        <f>IF(Tabela1[[#This Row],[Qinf Secção H]]=" -", " -", Tabela1[[#This Row],[Quantidade máxima (q) (tonelada)]]/Tabela1[[#This Row],[Qinf Secção H]])</f>
        <v xml:space="preserve"> -</v>
      </c>
      <c r="U62" s="125" t="str">
        <f>IF(Tabela1[[#This Row],[Qinf Secção P]]=" -", " -", Tabela1[[#This Row],[Quantidade máxima (q) (tonelada)]]/Tabela1[[#This Row],[Qinf Secção P]])</f>
        <v xml:space="preserve"> -</v>
      </c>
      <c r="V62" s="126" t="str">
        <f>IF(Tabela1[[#This Row],[Qinf Secção E]]=" -", " -", Tabela1[[#This Row],[Quantidade máxima (q) (tonelada)]]/Tabela1[[#This Row],[Qinf Secção E]])</f>
        <v xml:space="preserve"> -</v>
      </c>
      <c r="W62" s="125" t="str">
        <f>IF(Tabela1[[#This Row],[Qsup Secção H]]=" -", " -", Tabela1[[#This Row],[Quantidade máxima (q) (tonelada)]]/Tabela1[[#This Row],[Qsup Secção H]])</f>
        <v xml:space="preserve"> -</v>
      </c>
      <c r="X62" s="125" t="str">
        <f>IF(Tabela1[[#This Row],[Qsup Secção P]]=" -", " -", Tabela1[[#This Row],[Quantidade máxima (q) (tonelada)]]/Tabela1[[#This Row],[Qsup Secção P]])</f>
        <v xml:space="preserve"> -</v>
      </c>
      <c r="Y62" s="126" t="str">
        <f>IF(Tabela1[[#This Row],[Qsup Secção E]]=" -", " -", Tabela1[[#This Row],[Quantidade máxima (q) (tonelada)]]/Tabela1[[#This Row],[Qsup Secção E]])</f>
        <v xml:space="preserve"> -</v>
      </c>
      <c r="Z6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3" spans="2:27" s="1" customFormat="1" x14ac:dyDescent="0.3">
      <c r="B63" s="119"/>
      <c r="C63" s="120"/>
      <c r="D63" s="120"/>
      <c r="E63" s="120"/>
      <c r="F63" s="120"/>
      <c r="G63" s="120"/>
      <c r="H63" s="121"/>
      <c r="I63" s="120"/>
      <c r="J63" s="120"/>
      <c r="K63" s="120"/>
      <c r="L6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3" s="124" t="str">
        <f>IF(Tabela1[[#This Row],[Qinf Secção H]]=" -", " -", Tabela1[[#This Row],[Quantidade máxima (q) (tonelada)]]/Tabela1[[#This Row],[Qinf Secção H]])</f>
        <v xml:space="preserve"> -</v>
      </c>
      <c r="U63" s="125" t="str">
        <f>IF(Tabela1[[#This Row],[Qinf Secção P]]=" -", " -", Tabela1[[#This Row],[Quantidade máxima (q) (tonelada)]]/Tabela1[[#This Row],[Qinf Secção P]])</f>
        <v xml:space="preserve"> -</v>
      </c>
      <c r="V63" s="126" t="str">
        <f>IF(Tabela1[[#This Row],[Qinf Secção E]]=" -", " -", Tabela1[[#This Row],[Quantidade máxima (q) (tonelada)]]/Tabela1[[#This Row],[Qinf Secção E]])</f>
        <v xml:space="preserve"> -</v>
      </c>
      <c r="W63" s="125" t="str">
        <f>IF(Tabela1[[#This Row],[Qsup Secção H]]=" -", " -", Tabela1[[#This Row],[Quantidade máxima (q) (tonelada)]]/Tabela1[[#This Row],[Qsup Secção H]])</f>
        <v xml:space="preserve"> -</v>
      </c>
      <c r="X63" s="125" t="str">
        <f>IF(Tabela1[[#This Row],[Qsup Secção P]]=" -", " -", Tabela1[[#This Row],[Quantidade máxima (q) (tonelada)]]/Tabela1[[#This Row],[Qsup Secção P]])</f>
        <v xml:space="preserve"> -</v>
      </c>
      <c r="Y63" s="126" t="str">
        <f>IF(Tabela1[[#This Row],[Qsup Secção E]]=" -", " -", Tabela1[[#This Row],[Quantidade máxima (q) (tonelada)]]/Tabela1[[#This Row],[Qsup Secção E]])</f>
        <v xml:space="preserve"> -</v>
      </c>
      <c r="Z6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4" spans="2:27" s="1" customFormat="1" x14ac:dyDescent="0.3">
      <c r="B64" s="119"/>
      <c r="C64" s="120"/>
      <c r="D64" s="120"/>
      <c r="E64" s="120"/>
      <c r="F64" s="120"/>
      <c r="G64" s="120"/>
      <c r="H64" s="121"/>
      <c r="I64" s="120"/>
      <c r="J64" s="120"/>
      <c r="K64" s="120"/>
      <c r="L6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4" s="124" t="str">
        <f>IF(Tabela1[[#This Row],[Qinf Secção H]]=" -", " -", Tabela1[[#This Row],[Quantidade máxima (q) (tonelada)]]/Tabela1[[#This Row],[Qinf Secção H]])</f>
        <v xml:space="preserve"> -</v>
      </c>
      <c r="U64" s="125" t="str">
        <f>IF(Tabela1[[#This Row],[Qinf Secção P]]=" -", " -", Tabela1[[#This Row],[Quantidade máxima (q) (tonelada)]]/Tabela1[[#This Row],[Qinf Secção P]])</f>
        <v xml:space="preserve"> -</v>
      </c>
      <c r="V64" s="126" t="str">
        <f>IF(Tabela1[[#This Row],[Qinf Secção E]]=" -", " -", Tabela1[[#This Row],[Quantidade máxima (q) (tonelada)]]/Tabela1[[#This Row],[Qinf Secção E]])</f>
        <v xml:space="preserve"> -</v>
      </c>
      <c r="W64" s="125" t="str">
        <f>IF(Tabela1[[#This Row],[Qsup Secção H]]=" -", " -", Tabela1[[#This Row],[Quantidade máxima (q) (tonelada)]]/Tabela1[[#This Row],[Qsup Secção H]])</f>
        <v xml:space="preserve"> -</v>
      </c>
      <c r="X64" s="125" t="str">
        <f>IF(Tabela1[[#This Row],[Qsup Secção P]]=" -", " -", Tabela1[[#This Row],[Quantidade máxima (q) (tonelada)]]/Tabela1[[#This Row],[Qsup Secção P]])</f>
        <v xml:space="preserve"> -</v>
      </c>
      <c r="Y64" s="126" t="str">
        <f>IF(Tabela1[[#This Row],[Qsup Secção E]]=" -", " -", Tabela1[[#This Row],[Quantidade máxima (q) (tonelada)]]/Tabela1[[#This Row],[Qsup Secção E]])</f>
        <v xml:space="preserve"> -</v>
      </c>
      <c r="Z6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5" spans="2:27" s="1" customFormat="1" x14ac:dyDescent="0.3">
      <c r="B65" s="119"/>
      <c r="C65" s="120"/>
      <c r="D65" s="120"/>
      <c r="E65" s="120"/>
      <c r="F65" s="120"/>
      <c r="G65" s="120"/>
      <c r="H65" s="121"/>
      <c r="I65" s="120"/>
      <c r="J65" s="120"/>
      <c r="K65" s="120"/>
      <c r="L6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5" s="124" t="str">
        <f>IF(Tabela1[[#This Row],[Qinf Secção H]]=" -", " -", Tabela1[[#This Row],[Quantidade máxima (q) (tonelada)]]/Tabela1[[#This Row],[Qinf Secção H]])</f>
        <v xml:space="preserve"> -</v>
      </c>
      <c r="U65" s="125" t="str">
        <f>IF(Tabela1[[#This Row],[Qinf Secção P]]=" -", " -", Tabela1[[#This Row],[Quantidade máxima (q) (tonelada)]]/Tabela1[[#This Row],[Qinf Secção P]])</f>
        <v xml:space="preserve"> -</v>
      </c>
      <c r="V65" s="126" t="str">
        <f>IF(Tabela1[[#This Row],[Qinf Secção E]]=" -", " -", Tabela1[[#This Row],[Quantidade máxima (q) (tonelada)]]/Tabela1[[#This Row],[Qinf Secção E]])</f>
        <v xml:space="preserve"> -</v>
      </c>
      <c r="W65" s="125" t="str">
        <f>IF(Tabela1[[#This Row],[Qsup Secção H]]=" -", " -", Tabela1[[#This Row],[Quantidade máxima (q) (tonelada)]]/Tabela1[[#This Row],[Qsup Secção H]])</f>
        <v xml:space="preserve"> -</v>
      </c>
      <c r="X65" s="125" t="str">
        <f>IF(Tabela1[[#This Row],[Qsup Secção P]]=" -", " -", Tabela1[[#This Row],[Quantidade máxima (q) (tonelada)]]/Tabela1[[#This Row],[Qsup Secção P]])</f>
        <v xml:space="preserve"> -</v>
      </c>
      <c r="Y65" s="126" t="str">
        <f>IF(Tabela1[[#This Row],[Qsup Secção E]]=" -", " -", Tabela1[[#This Row],[Quantidade máxima (q) (tonelada)]]/Tabela1[[#This Row],[Qsup Secção E]])</f>
        <v xml:space="preserve"> -</v>
      </c>
      <c r="Z6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6" spans="2:27" s="1" customFormat="1" x14ac:dyDescent="0.3">
      <c r="B66" s="119"/>
      <c r="C66" s="120"/>
      <c r="D66" s="120"/>
      <c r="E66" s="120"/>
      <c r="F66" s="120"/>
      <c r="G66" s="120"/>
      <c r="H66" s="121"/>
      <c r="I66" s="120"/>
      <c r="J66" s="120"/>
      <c r="K66" s="120"/>
      <c r="L6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6" s="124" t="str">
        <f>IF(Tabela1[[#This Row],[Qinf Secção H]]=" -", " -", Tabela1[[#This Row],[Quantidade máxima (q) (tonelada)]]/Tabela1[[#This Row],[Qinf Secção H]])</f>
        <v xml:space="preserve"> -</v>
      </c>
      <c r="U66" s="125" t="str">
        <f>IF(Tabela1[[#This Row],[Qinf Secção P]]=" -", " -", Tabela1[[#This Row],[Quantidade máxima (q) (tonelada)]]/Tabela1[[#This Row],[Qinf Secção P]])</f>
        <v xml:space="preserve"> -</v>
      </c>
      <c r="V66" s="126" t="str">
        <f>IF(Tabela1[[#This Row],[Qinf Secção E]]=" -", " -", Tabela1[[#This Row],[Quantidade máxima (q) (tonelada)]]/Tabela1[[#This Row],[Qinf Secção E]])</f>
        <v xml:space="preserve"> -</v>
      </c>
      <c r="W66" s="125" t="str">
        <f>IF(Tabela1[[#This Row],[Qsup Secção H]]=" -", " -", Tabela1[[#This Row],[Quantidade máxima (q) (tonelada)]]/Tabela1[[#This Row],[Qsup Secção H]])</f>
        <v xml:space="preserve"> -</v>
      </c>
      <c r="X66" s="125" t="str">
        <f>IF(Tabela1[[#This Row],[Qsup Secção P]]=" -", " -", Tabela1[[#This Row],[Quantidade máxima (q) (tonelada)]]/Tabela1[[#This Row],[Qsup Secção P]])</f>
        <v xml:space="preserve"> -</v>
      </c>
      <c r="Y66" s="126" t="str">
        <f>IF(Tabela1[[#This Row],[Qsup Secção E]]=" -", " -", Tabela1[[#This Row],[Quantidade máxima (q) (tonelada)]]/Tabela1[[#This Row],[Qsup Secção E]])</f>
        <v xml:space="preserve"> -</v>
      </c>
      <c r="Z6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7" spans="2:27" s="1" customFormat="1" x14ac:dyDescent="0.3">
      <c r="B67" s="119"/>
      <c r="C67" s="120"/>
      <c r="D67" s="120"/>
      <c r="E67" s="120"/>
      <c r="F67" s="120"/>
      <c r="G67" s="120"/>
      <c r="H67" s="121"/>
      <c r="I67" s="120"/>
      <c r="J67" s="120"/>
      <c r="K67" s="120"/>
      <c r="L6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7" s="124" t="str">
        <f>IF(Tabela1[[#This Row],[Qinf Secção H]]=" -", " -", Tabela1[[#This Row],[Quantidade máxima (q) (tonelada)]]/Tabela1[[#This Row],[Qinf Secção H]])</f>
        <v xml:space="preserve"> -</v>
      </c>
      <c r="U67" s="125" t="str">
        <f>IF(Tabela1[[#This Row],[Qinf Secção P]]=" -", " -", Tabela1[[#This Row],[Quantidade máxima (q) (tonelada)]]/Tabela1[[#This Row],[Qinf Secção P]])</f>
        <v xml:space="preserve"> -</v>
      </c>
      <c r="V67" s="126" t="str">
        <f>IF(Tabela1[[#This Row],[Qinf Secção E]]=" -", " -", Tabela1[[#This Row],[Quantidade máxima (q) (tonelada)]]/Tabela1[[#This Row],[Qinf Secção E]])</f>
        <v xml:space="preserve"> -</v>
      </c>
      <c r="W67" s="125" t="str">
        <f>IF(Tabela1[[#This Row],[Qsup Secção H]]=" -", " -", Tabela1[[#This Row],[Quantidade máxima (q) (tonelada)]]/Tabela1[[#This Row],[Qsup Secção H]])</f>
        <v xml:space="preserve"> -</v>
      </c>
      <c r="X67" s="125" t="str">
        <f>IF(Tabela1[[#This Row],[Qsup Secção P]]=" -", " -", Tabela1[[#This Row],[Quantidade máxima (q) (tonelada)]]/Tabela1[[#This Row],[Qsup Secção P]])</f>
        <v xml:space="preserve"> -</v>
      </c>
      <c r="Y67" s="126" t="str">
        <f>IF(Tabela1[[#This Row],[Qsup Secção E]]=" -", " -", Tabela1[[#This Row],[Quantidade máxima (q) (tonelada)]]/Tabela1[[#This Row],[Qsup Secção E]])</f>
        <v xml:space="preserve"> -</v>
      </c>
      <c r="Z6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8" spans="2:27" s="1" customFormat="1" x14ac:dyDescent="0.3">
      <c r="B68" s="119"/>
      <c r="C68" s="120"/>
      <c r="D68" s="120"/>
      <c r="E68" s="120"/>
      <c r="F68" s="120"/>
      <c r="G68" s="120"/>
      <c r="H68" s="121"/>
      <c r="I68" s="120"/>
      <c r="J68" s="120"/>
      <c r="K68" s="120"/>
      <c r="L6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8" s="124" t="str">
        <f>IF(Tabela1[[#This Row],[Qinf Secção H]]=" -", " -", Tabela1[[#This Row],[Quantidade máxima (q) (tonelada)]]/Tabela1[[#This Row],[Qinf Secção H]])</f>
        <v xml:space="preserve"> -</v>
      </c>
      <c r="U68" s="125" t="str">
        <f>IF(Tabela1[[#This Row],[Qinf Secção P]]=" -", " -", Tabela1[[#This Row],[Quantidade máxima (q) (tonelada)]]/Tabela1[[#This Row],[Qinf Secção P]])</f>
        <v xml:space="preserve"> -</v>
      </c>
      <c r="V68" s="126" t="str">
        <f>IF(Tabela1[[#This Row],[Qinf Secção E]]=" -", " -", Tabela1[[#This Row],[Quantidade máxima (q) (tonelada)]]/Tabela1[[#This Row],[Qinf Secção E]])</f>
        <v xml:space="preserve"> -</v>
      </c>
      <c r="W68" s="125" t="str">
        <f>IF(Tabela1[[#This Row],[Qsup Secção H]]=" -", " -", Tabela1[[#This Row],[Quantidade máxima (q) (tonelada)]]/Tabela1[[#This Row],[Qsup Secção H]])</f>
        <v xml:space="preserve"> -</v>
      </c>
      <c r="X68" s="125" t="str">
        <f>IF(Tabela1[[#This Row],[Qsup Secção P]]=" -", " -", Tabela1[[#This Row],[Quantidade máxima (q) (tonelada)]]/Tabela1[[#This Row],[Qsup Secção P]])</f>
        <v xml:space="preserve"> -</v>
      </c>
      <c r="Y68" s="126" t="str">
        <f>IF(Tabela1[[#This Row],[Qsup Secção E]]=" -", " -", Tabela1[[#This Row],[Quantidade máxima (q) (tonelada)]]/Tabela1[[#This Row],[Qsup Secção E]])</f>
        <v xml:space="preserve"> -</v>
      </c>
      <c r="Z6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69" spans="2:27" s="1" customFormat="1" x14ac:dyDescent="0.3">
      <c r="B69" s="119"/>
      <c r="C69" s="120"/>
      <c r="D69" s="120"/>
      <c r="E69" s="120"/>
      <c r="F69" s="120"/>
      <c r="G69" s="120"/>
      <c r="H69" s="121"/>
      <c r="I69" s="120"/>
      <c r="J69" s="120"/>
      <c r="K69" s="120"/>
      <c r="L6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6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6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6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6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6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6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6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69" s="124" t="str">
        <f>IF(Tabela1[[#This Row],[Qinf Secção H]]=" -", " -", Tabela1[[#This Row],[Quantidade máxima (q) (tonelada)]]/Tabela1[[#This Row],[Qinf Secção H]])</f>
        <v xml:space="preserve"> -</v>
      </c>
      <c r="U69" s="125" t="str">
        <f>IF(Tabela1[[#This Row],[Qinf Secção P]]=" -", " -", Tabela1[[#This Row],[Quantidade máxima (q) (tonelada)]]/Tabela1[[#This Row],[Qinf Secção P]])</f>
        <v xml:space="preserve"> -</v>
      </c>
      <c r="V69" s="126" t="str">
        <f>IF(Tabela1[[#This Row],[Qinf Secção E]]=" -", " -", Tabela1[[#This Row],[Quantidade máxima (q) (tonelada)]]/Tabela1[[#This Row],[Qinf Secção E]])</f>
        <v xml:space="preserve"> -</v>
      </c>
      <c r="W69" s="125" t="str">
        <f>IF(Tabela1[[#This Row],[Qsup Secção H]]=" -", " -", Tabela1[[#This Row],[Quantidade máxima (q) (tonelada)]]/Tabela1[[#This Row],[Qsup Secção H]])</f>
        <v xml:space="preserve"> -</v>
      </c>
      <c r="X69" s="125" t="str">
        <f>IF(Tabela1[[#This Row],[Qsup Secção P]]=" -", " -", Tabela1[[#This Row],[Quantidade máxima (q) (tonelada)]]/Tabela1[[#This Row],[Qsup Secção P]])</f>
        <v xml:space="preserve"> -</v>
      </c>
      <c r="Y69" s="126" t="str">
        <f>IF(Tabela1[[#This Row],[Qsup Secção E]]=" -", " -", Tabela1[[#This Row],[Quantidade máxima (q) (tonelada)]]/Tabela1[[#This Row],[Qsup Secção E]])</f>
        <v xml:space="preserve"> -</v>
      </c>
      <c r="Z6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6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0" spans="2:27" s="1" customFormat="1" x14ac:dyDescent="0.3">
      <c r="B70" s="119"/>
      <c r="C70" s="120"/>
      <c r="D70" s="120"/>
      <c r="E70" s="120"/>
      <c r="F70" s="120"/>
      <c r="G70" s="120"/>
      <c r="H70" s="121"/>
      <c r="I70" s="120"/>
      <c r="J70" s="120"/>
      <c r="K70" s="120"/>
      <c r="L7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0" s="124" t="str">
        <f>IF(Tabela1[[#This Row],[Qinf Secção H]]=" -", " -", Tabela1[[#This Row],[Quantidade máxima (q) (tonelada)]]/Tabela1[[#This Row],[Qinf Secção H]])</f>
        <v xml:space="preserve"> -</v>
      </c>
      <c r="U70" s="125" t="str">
        <f>IF(Tabela1[[#This Row],[Qinf Secção P]]=" -", " -", Tabela1[[#This Row],[Quantidade máxima (q) (tonelada)]]/Tabela1[[#This Row],[Qinf Secção P]])</f>
        <v xml:space="preserve"> -</v>
      </c>
      <c r="V70" s="126" t="str">
        <f>IF(Tabela1[[#This Row],[Qinf Secção E]]=" -", " -", Tabela1[[#This Row],[Quantidade máxima (q) (tonelada)]]/Tabela1[[#This Row],[Qinf Secção E]])</f>
        <v xml:space="preserve"> -</v>
      </c>
      <c r="W70" s="125" t="str">
        <f>IF(Tabela1[[#This Row],[Qsup Secção H]]=" -", " -", Tabela1[[#This Row],[Quantidade máxima (q) (tonelada)]]/Tabela1[[#This Row],[Qsup Secção H]])</f>
        <v xml:space="preserve"> -</v>
      </c>
      <c r="X70" s="125" t="str">
        <f>IF(Tabela1[[#This Row],[Qsup Secção P]]=" -", " -", Tabela1[[#This Row],[Quantidade máxima (q) (tonelada)]]/Tabela1[[#This Row],[Qsup Secção P]])</f>
        <v xml:space="preserve"> -</v>
      </c>
      <c r="Y70" s="126" t="str">
        <f>IF(Tabela1[[#This Row],[Qsup Secção E]]=" -", " -", Tabela1[[#This Row],[Quantidade máxima (q) (tonelada)]]/Tabela1[[#This Row],[Qsup Secção E]])</f>
        <v xml:space="preserve"> -</v>
      </c>
      <c r="Z7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1" spans="2:27" s="1" customFormat="1" x14ac:dyDescent="0.3">
      <c r="B71" s="119"/>
      <c r="C71" s="120"/>
      <c r="D71" s="120"/>
      <c r="E71" s="120"/>
      <c r="F71" s="120"/>
      <c r="G71" s="120"/>
      <c r="H71" s="121"/>
      <c r="I71" s="120"/>
      <c r="J71" s="120"/>
      <c r="K71" s="120"/>
      <c r="L7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1" s="124" t="str">
        <f>IF(Tabela1[[#This Row],[Qinf Secção H]]=" -", " -", Tabela1[[#This Row],[Quantidade máxima (q) (tonelada)]]/Tabela1[[#This Row],[Qinf Secção H]])</f>
        <v xml:space="preserve"> -</v>
      </c>
      <c r="U71" s="125" t="str">
        <f>IF(Tabela1[[#This Row],[Qinf Secção P]]=" -", " -", Tabela1[[#This Row],[Quantidade máxima (q) (tonelada)]]/Tabela1[[#This Row],[Qinf Secção P]])</f>
        <v xml:space="preserve"> -</v>
      </c>
      <c r="V71" s="126" t="str">
        <f>IF(Tabela1[[#This Row],[Qinf Secção E]]=" -", " -", Tabela1[[#This Row],[Quantidade máxima (q) (tonelada)]]/Tabela1[[#This Row],[Qinf Secção E]])</f>
        <v xml:space="preserve"> -</v>
      </c>
      <c r="W71" s="125" t="str">
        <f>IF(Tabela1[[#This Row],[Qsup Secção H]]=" -", " -", Tabela1[[#This Row],[Quantidade máxima (q) (tonelada)]]/Tabela1[[#This Row],[Qsup Secção H]])</f>
        <v xml:space="preserve"> -</v>
      </c>
      <c r="X71" s="125" t="str">
        <f>IF(Tabela1[[#This Row],[Qsup Secção P]]=" -", " -", Tabela1[[#This Row],[Quantidade máxima (q) (tonelada)]]/Tabela1[[#This Row],[Qsup Secção P]])</f>
        <v xml:space="preserve"> -</v>
      </c>
      <c r="Y71" s="126" t="str">
        <f>IF(Tabela1[[#This Row],[Qsup Secção E]]=" -", " -", Tabela1[[#This Row],[Quantidade máxima (q) (tonelada)]]/Tabela1[[#This Row],[Qsup Secção E]])</f>
        <v xml:space="preserve"> -</v>
      </c>
      <c r="Z7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2" spans="2:27" s="1" customFormat="1" x14ac:dyDescent="0.3">
      <c r="B72" s="119"/>
      <c r="C72" s="120"/>
      <c r="D72" s="120"/>
      <c r="E72" s="120"/>
      <c r="F72" s="120"/>
      <c r="G72" s="120"/>
      <c r="H72" s="121"/>
      <c r="I72" s="120"/>
      <c r="J72" s="120"/>
      <c r="K72" s="120"/>
      <c r="L7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2" s="124" t="str">
        <f>IF(Tabela1[[#This Row],[Qinf Secção H]]=" -", " -", Tabela1[[#This Row],[Quantidade máxima (q) (tonelada)]]/Tabela1[[#This Row],[Qinf Secção H]])</f>
        <v xml:space="preserve"> -</v>
      </c>
      <c r="U72" s="125" t="str">
        <f>IF(Tabela1[[#This Row],[Qinf Secção P]]=" -", " -", Tabela1[[#This Row],[Quantidade máxima (q) (tonelada)]]/Tabela1[[#This Row],[Qinf Secção P]])</f>
        <v xml:space="preserve"> -</v>
      </c>
      <c r="V72" s="126" t="str">
        <f>IF(Tabela1[[#This Row],[Qinf Secção E]]=" -", " -", Tabela1[[#This Row],[Quantidade máxima (q) (tonelada)]]/Tabela1[[#This Row],[Qinf Secção E]])</f>
        <v xml:space="preserve"> -</v>
      </c>
      <c r="W72" s="125" t="str">
        <f>IF(Tabela1[[#This Row],[Qsup Secção H]]=" -", " -", Tabela1[[#This Row],[Quantidade máxima (q) (tonelada)]]/Tabela1[[#This Row],[Qsup Secção H]])</f>
        <v xml:space="preserve"> -</v>
      </c>
      <c r="X72" s="125" t="str">
        <f>IF(Tabela1[[#This Row],[Qsup Secção P]]=" -", " -", Tabela1[[#This Row],[Quantidade máxima (q) (tonelada)]]/Tabela1[[#This Row],[Qsup Secção P]])</f>
        <v xml:space="preserve"> -</v>
      </c>
      <c r="Y72" s="126" t="str">
        <f>IF(Tabela1[[#This Row],[Qsup Secção E]]=" -", " -", Tabela1[[#This Row],[Quantidade máxima (q) (tonelada)]]/Tabela1[[#This Row],[Qsup Secção E]])</f>
        <v xml:space="preserve"> -</v>
      </c>
      <c r="Z7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3" spans="2:27" s="1" customFormat="1" x14ac:dyDescent="0.3">
      <c r="B73" s="119"/>
      <c r="C73" s="120"/>
      <c r="D73" s="120"/>
      <c r="E73" s="120"/>
      <c r="F73" s="120"/>
      <c r="G73" s="120"/>
      <c r="H73" s="121"/>
      <c r="I73" s="120"/>
      <c r="J73" s="120"/>
      <c r="K73" s="120"/>
      <c r="L7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3" s="124" t="str">
        <f>IF(Tabela1[[#This Row],[Qinf Secção H]]=" -", " -", Tabela1[[#This Row],[Quantidade máxima (q) (tonelada)]]/Tabela1[[#This Row],[Qinf Secção H]])</f>
        <v xml:space="preserve"> -</v>
      </c>
      <c r="U73" s="125" t="str">
        <f>IF(Tabela1[[#This Row],[Qinf Secção P]]=" -", " -", Tabela1[[#This Row],[Quantidade máxima (q) (tonelada)]]/Tabela1[[#This Row],[Qinf Secção P]])</f>
        <v xml:space="preserve"> -</v>
      </c>
      <c r="V73" s="126" t="str">
        <f>IF(Tabela1[[#This Row],[Qinf Secção E]]=" -", " -", Tabela1[[#This Row],[Quantidade máxima (q) (tonelada)]]/Tabela1[[#This Row],[Qinf Secção E]])</f>
        <v xml:space="preserve"> -</v>
      </c>
      <c r="W73" s="125" t="str">
        <f>IF(Tabela1[[#This Row],[Qsup Secção H]]=" -", " -", Tabela1[[#This Row],[Quantidade máxima (q) (tonelada)]]/Tabela1[[#This Row],[Qsup Secção H]])</f>
        <v xml:space="preserve"> -</v>
      </c>
      <c r="X73" s="125" t="str">
        <f>IF(Tabela1[[#This Row],[Qsup Secção P]]=" -", " -", Tabela1[[#This Row],[Quantidade máxima (q) (tonelada)]]/Tabela1[[#This Row],[Qsup Secção P]])</f>
        <v xml:space="preserve"> -</v>
      </c>
      <c r="Y73" s="126" t="str">
        <f>IF(Tabela1[[#This Row],[Qsup Secção E]]=" -", " -", Tabela1[[#This Row],[Quantidade máxima (q) (tonelada)]]/Tabela1[[#This Row],[Qsup Secção E]])</f>
        <v xml:space="preserve"> -</v>
      </c>
      <c r="Z7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4" spans="2:27" s="1" customFormat="1" x14ac:dyDescent="0.3">
      <c r="B74" s="119"/>
      <c r="C74" s="120"/>
      <c r="D74" s="120"/>
      <c r="E74" s="120"/>
      <c r="F74" s="120"/>
      <c r="G74" s="120"/>
      <c r="H74" s="121"/>
      <c r="I74" s="120"/>
      <c r="J74" s="120"/>
      <c r="K74" s="120"/>
      <c r="L7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4" s="124" t="str">
        <f>IF(Tabela1[[#This Row],[Qinf Secção H]]=" -", " -", Tabela1[[#This Row],[Quantidade máxima (q) (tonelada)]]/Tabela1[[#This Row],[Qinf Secção H]])</f>
        <v xml:space="preserve"> -</v>
      </c>
      <c r="U74" s="125" t="str">
        <f>IF(Tabela1[[#This Row],[Qinf Secção P]]=" -", " -", Tabela1[[#This Row],[Quantidade máxima (q) (tonelada)]]/Tabela1[[#This Row],[Qinf Secção P]])</f>
        <v xml:space="preserve"> -</v>
      </c>
      <c r="V74" s="126" t="str">
        <f>IF(Tabela1[[#This Row],[Qinf Secção E]]=" -", " -", Tabela1[[#This Row],[Quantidade máxima (q) (tonelada)]]/Tabela1[[#This Row],[Qinf Secção E]])</f>
        <v xml:space="preserve"> -</v>
      </c>
      <c r="W74" s="125" t="str">
        <f>IF(Tabela1[[#This Row],[Qsup Secção H]]=" -", " -", Tabela1[[#This Row],[Quantidade máxima (q) (tonelada)]]/Tabela1[[#This Row],[Qsup Secção H]])</f>
        <v xml:space="preserve"> -</v>
      </c>
      <c r="X74" s="125" t="str">
        <f>IF(Tabela1[[#This Row],[Qsup Secção P]]=" -", " -", Tabela1[[#This Row],[Quantidade máxima (q) (tonelada)]]/Tabela1[[#This Row],[Qsup Secção P]])</f>
        <v xml:space="preserve"> -</v>
      </c>
      <c r="Y74" s="126" t="str">
        <f>IF(Tabela1[[#This Row],[Qsup Secção E]]=" -", " -", Tabela1[[#This Row],[Quantidade máxima (q) (tonelada)]]/Tabela1[[#This Row],[Qsup Secção E]])</f>
        <v xml:space="preserve"> -</v>
      </c>
      <c r="Z7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5" spans="2:27" s="1" customFormat="1" x14ac:dyDescent="0.3">
      <c r="B75" s="119"/>
      <c r="C75" s="120"/>
      <c r="D75" s="120"/>
      <c r="E75" s="120"/>
      <c r="F75" s="120"/>
      <c r="G75" s="120"/>
      <c r="H75" s="121"/>
      <c r="I75" s="120"/>
      <c r="J75" s="120"/>
      <c r="K75" s="120"/>
      <c r="L7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5" s="124" t="str">
        <f>IF(Tabela1[[#This Row],[Qinf Secção H]]=" -", " -", Tabela1[[#This Row],[Quantidade máxima (q) (tonelada)]]/Tabela1[[#This Row],[Qinf Secção H]])</f>
        <v xml:space="preserve"> -</v>
      </c>
      <c r="U75" s="125" t="str">
        <f>IF(Tabela1[[#This Row],[Qinf Secção P]]=" -", " -", Tabela1[[#This Row],[Quantidade máxima (q) (tonelada)]]/Tabela1[[#This Row],[Qinf Secção P]])</f>
        <v xml:space="preserve"> -</v>
      </c>
      <c r="V75" s="126" t="str">
        <f>IF(Tabela1[[#This Row],[Qinf Secção E]]=" -", " -", Tabela1[[#This Row],[Quantidade máxima (q) (tonelada)]]/Tabela1[[#This Row],[Qinf Secção E]])</f>
        <v xml:space="preserve"> -</v>
      </c>
      <c r="W75" s="125" t="str">
        <f>IF(Tabela1[[#This Row],[Qsup Secção H]]=" -", " -", Tabela1[[#This Row],[Quantidade máxima (q) (tonelada)]]/Tabela1[[#This Row],[Qsup Secção H]])</f>
        <v xml:space="preserve"> -</v>
      </c>
      <c r="X75" s="125" t="str">
        <f>IF(Tabela1[[#This Row],[Qsup Secção P]]=" -", " -", Tabela1[[#This Row],[Quantidade máxima (q) (tonelada)]]/Tabela1[[#This Row],[Qsup Secção P]])</f>
        <v xml:space="preserve"> -</v>
      </c>
      <c r="Y75" s="126" t="str">
        <f>IF(Tabela1[[#This Row],[Qsup Secção E]]=" -", " -", Tabela1[[#This Row],[Quantidade máxima (q) (tonelada)]]/Tabela1[[#This Row],[Qsup Secção E]])</f>
        <v xml:space="preserve"> -</v>
      </c>
      <c r="Z7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6" spans="2:27" s="1" customFormat="1" x14ac:dyDescent="0.3">
      <c r="B76" s="119"/>
      <c r="C76" s="120"/>
      <c r="D76" s="120"/>
      <c r="E76" s="120"/>
      <c r="F76" s="120"/>
      <c r="G76" s="120"/>
      <c r="H76" s="121"/>
      <c r="I76" s="120"/>
      <c r="J76" s="120"/>
      <c r="K76" s="120"/>
      <c r="L7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6" s="124" t="str">
        <f>IF(Tabela1[[#This Row],[Qinf Secção H]]=" -", " -", Tabela1[[#This Row],[Quantidade máxima (q) (tonelada)]]/Tabela1[[#This Row],[Qinf Secção H]])</f>
        <v xml:space="preserve"> -</v>
      </c>
      <c r="U76" s="125" t="str">
        <f>IF(Tabela1[[#This Row],[Qinf Secção P]]=" -", " -", Tabela1[[#This Row],[Quantidade máxima (q) (tonelada)]]/Tabela1[[#This Row],[Qinf Secção P]])</f>
        <v xml:space="preserve"> -</v>
      </c>
      <c r="V76" s="126" t="str">
        <f>IF(Tabela1[[#This Row],[Qinf Secção E]]=" -", " -", Tabela1[[#This Row],[Quantidade máxima (q) (tonelada)]]/Tabela1[[#This Row],[Qinf Secção E]])</f>
        <v xml:space="preserve"> -</v>
      </c>
      <c r="W76" s="125" t="str">
        <f>IF(Tabela1[[#This Row],[Qsup Secção H]]=" -", " -", Tabela1[[#This Row],[Quantidade máxima (q) (tonelada)]]/Tabela1[[#This Row],[Qsup Secção H]])</f>
        <v xml:space="preserve"> -</v>
      </c>
      <c r="X76" s="125" t="str">
        <f>IF(Tabela1[[#This Row],[Qsup Secção P]]=" -", " -", Tabela1[[#This Row],[Quantidade máxima (q) (tonelada)]]/Tabela1[[#This Row],[Qsup Secção P]])</f>
        <v xml:space="preserve"> -</v>
      </c>
      <c r="Y76" s="126" t="str">
        <f>IF(Tabela1[[#This Row],[Qsup Secção E]]=" -", " -", Tabela1[[#This Row],[Quantidade máxima (q) (tonelada)]]/Tabela1[[#This Row],[Qsup Secção E]])</f>
        <v xml:space="preserve"> -</v>
      </c>
      <c r="Z7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7" spans="2:27" s="1" customFormat="1" x14ac:dyDescent="0.3">
      <c r="B77" s="119"/>
      <c r="C77" s="120"/>
      <c r="D77" s="120"/>
      <c r="E77" s="120"/>
      <c r="F77" s="120"/>
      <c r="G77" s="120"/>
      <c r="H77" s="121"/>
      <c r="I77" s="120"/>
      <c r="J77" s="120"/>
      <c r="K77" s="120"/>
      <c r="L7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7" s="124" t="str">
        <f>IF(Tabela1[[#This Row],[Qinf Secção H]]=" -", " -", Tabela1[[#This Row],[Quantidade máxima (q) (tonelada)]]/Tabela1[[#This Row],[Qinf Secção H]])</f>
        <v xml:space="preserve"> -</v>
      </c>
      <c r="U77" s="125" t="str">
        <f>IF(Tabela1[[#This Row],[Qinf Secção P]]=" -", " -", Tabela1[[#This Row],[Quantidade máxima (q) (tonelada)]]/Tabela1[[#This Row],[Qinf Secção P]])</f>
        <v xml:space="preserve"> -</v>
      </c>
      <c r="V77" s="126" t="str">
        <f>IF(Tabela1[[#This Row],[Qinf Secção E]]=" -", " -", Tabela1[[#This Row],[Quantidade máxima (q) (tonelada)]]/Tabela1[[#This Row],[Qinf Secção E]])</f>
        <v xml:space="preserve"> -</v>
      </c>
      <c r="W77" s="125" t="str">
        <f>IF(Tabela1[[#This Row],[Qsup Secção H]]=" -", " -", Tabela1[[#This Row],[Quantidade máxima (q) (tonelada)]]/Tabela1[[#This Row],[Qsup Secção H]])</f>
        <v xml:space="preserve"> -</v>
      </c>
      <c r="X77" s="125" t="str">
        <f>IF(Tabela1[[#This Row],[Qsup Secção P]]=" -", " -", Tabela1[[#This Row],[Quantidade máxima (q) (tonelada)]]/Tabela1[[#This Row],[Qsup Secção P]])</f>
        <v xml:space="preserve"> -</v>
      </c>
      <c r="Y77" s="126" t="str">
        <f>IF(Tabela1[[#This Row],[Qsup Secção E]]=" -", " -", Tabela1[[#This Row],[Quantidade máxima (q) (tonelada)]]/Tabela1[[#This Row],[Qsup Secção E]])</f>
        <v xml:space="preserve"> -</v>
      </c>
      <c r="Z7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8" spans="2:27" s="1" customFormat="1" x14ac:dyDescent="0.3">
      <c r="B78" s="119"/>
      <c r="C78" s="120"/>
      <c r="D78" s="120"/>
      <c r="E78" s="120"/>
      <c r="F78" s="120"/>
      <c r="G78" s="120"/>
      <c r="H78" s="121"/>
      <c r="I78" s="120"/>
      <c r="J78" s="120"/>
      <c r="K78" s="120"/>
      <c r="L7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8" s="124" t="str">
        <f>IF(Tabela1[[#This Row],[Qinf Secção H]]=" -", " -", Tabela1[[#This Row],[Quantidade máxima (q) (tonelada)]]/Tabela1[[#This Row],[Qinf Secção H]])</f>
        <v xml:space="preserve"> -</v>
      </c>
      <c r="U78" s="125" t="str">
        <f>IF(Tabela1[[#This Row],[Qinf Secção P]]=" -", " -", Tabela1[[#This Row],[Quantidade máxima (q) (tonelada)]]/Tabela1[[#This Row],[Qinf Secção P]])</f>
        <v xml:space="preserve"> -</v>
      </c>
      <c r="V78" s="126" t="str">
        <f>IF(Tabela1[[#This Row],[Qinf Secção E]]=" -", " -", Tabela1[[#This Row],[Quantidade máxima (q) (tonelada)]]/Tabela1[[#This Row],[Qinf Secção E]])</f>
        <v xml:space="preserve"> -</v>
      </c>
      <c r="W78" s="125" t="str">
        <f>IF(Tabela1[[#This Row],[Qsup Secção H]]=" -", " -", Tabela1[[#This Row],[Quantidade máxima (q) (tonelada)]]/Tabela1[[#This Row],[Qsup Secção H]])</f>
        <v xml:space="preserve"> -</v>
      </c>
      <c r="X78" s="125" t="str">
        <f>IF(Tabela1[[#This Row],[Qsup Secção P]]=" -", " -", Tabela1[[#This Row],[Quantidade máxima (q) (tonelada)]]/Tabela1[[#This Row],[Qsup Secção P]])</f>
        <v xml:space="preserve"> -</v>
      </c>
      <c r="Y78" s="126" t="str">
        <f>IF(Tabela1[[#This Row],[Qsup Secção E]]=" -", " -", Tabela1[[#This Row],[Quantidade máxima (q) (tonelada)]]/Tabela1[[#This Row],[Qsup Secção E]])</f>
        <v xml:space="preserve"> -</v>
      </c>
      <c r="Z7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79" spans="2:27" s="1" customFormat="1" x14ac:dyDescent="0.3">
      <c r="B79" s="119"/>
      <c r="C79" s="120"/>
      <c r="D79" s="120"/>
      <c r="E79" s="120"/>
      <c r="F79" s="120"/>
      <c r="G79" s="120"/>
      <c r="H79" s="121"/>
      <c r="I79" s="120"/>
      <c r="J79" s="120"/>
      <c r="K79" s="120"/>
      <c r="L7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7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7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7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7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7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7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7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79" s="124" t="str">
        <f>IF(Tabela1[[#This Row],[Qinf Secção H]]=" -", " -", Tabela1[[#This Row],[Quantidade máxima (q) (tonelada)]]/Tabela1[[#This Row],[Qinf Secção H]])</f>
        <v xml:space="preserve"> -</v>
      </c>
      <c r="U79" s="125" t="str">
        <f>IF(Tabela1[[#This Row],[Qinf Secção P]]=" -", " -", Tabela1[[#This Row],[Quantidade máxima (q) (tonelada)]]/Tabela1[[#This Row],[Qinf Secção P]])</f>
        <v xml:space="preserve"> -</v>
      </c>
      <c r="V79" s="126" t="str">
        <f>IF(Tabela1[[#This Row],[Qinf Secção E]]=" -", " -", Tabela1[[#This Row],[Quantidade máxima (q) (tonelada)]]/Tabela1[[#This Row],[Qinf Secção E]])</f>
        <v xml:space="preserve"> -</v>
      </c>
      <c r="W79" s="125" t="str">
        <f>IF(Tabela1[[#This Row],[Qsup Secção H]]=" -", " -", Tabela1[[#This Row],[Quantidade máxima (q) (tonelada)]]/Tabela1[[#This Row],[Qsup Secção H]])</f>
        <v xml:space="preserve"> -</v>
      </c>
      <c r="X79" s="125" t="str">
        <f>IF(Tabela1[[#This Row],[Qsup Secção P]]=" -", " -", Tabela1[[#This Row],[Quantidade máxima (q) (tonelada)]]/Tabela1[[#This Row],[Qsup Secção P]])</f>
        <v xml:space="preserve"> -</v>
      </c>
      <c r="Y79" s="126" t="str">
        <f>IF(Tabela1[[#This Row],[Qsup Secção E]]=" -", " -", Tabela1[[#This Row],[Quantidade máxima (q) (tonelada)]]/Tabela1[[#This Row],[Qsup Secção E]])</f>
        <v xml:space="preserve"> -</v>
      </c>
      <c r="Z7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7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0" spans="2:27" s="1" customFormat="1" x14ac:dyDescent="0.3">
      <c r="B80" s="119"/>
      <c r="C80" s="120"/>
      <c r="D80" s="120"/>
      <c r="E80" s="120"/>
      <c r="F80" s="120"/>
      <c r="G80" s="120"/>
      <c r="H80" s="121"/>
      <c r="I80" s="120"/>
      <c r="J80" s="120"/>
      <c r="K80" s="120"/>
      <c r="L8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0" s="124" t="str">
        <f>IF(Tabela1[[#This Row],[Qinf Secção H]]=" -", " -", Tabela1[[#This Row],[Quantidade máxima (q) (tonelada)]]/Tabela1[[#This Row],[Qinf Secção H]])</f>
        <v xml:space="preserve"> -</v>
      </c>
      <c r="U80" s="125" t="str">
        <f>IF(Tabela1[[#This Row],[Qinf Secção P]]=" -", " -", Tabela1[[#This Row],[Quantidade máxima (q) (tonelada)]]/Tabela1[[#This Row],[Qinf Secção P]])</f>
        <v xml:space="preserve"> -</v>
      </c>
      <c r="V80" s="126" t="str">
        <f>IF(Tabela1[[#This Row],[Qinf Secção E]]=" -", " -", Tabela1[[#This Row],[Quantidade máxima (q) (tonelada)]]/Tabela1[[#This Row],[Qinf Secção E]])</f>
        <v xml:space="preserve"> -</v>
      </c>
      <c r="W80" s="125" t="str">
        <f>IF(Tabela1[[#This Row],[Qsup Secção H]]=" -", " -", Tabela1[[#This Row],[Quantidade máxima (q) (tonelada)]]/Tabela1[[#This Row],[Qsup Secção H]])</f>
        <v xml:space="preserve"> -</v>
      </c>
      <c r="X80" s="125" t="str">
        <f>IF(Tabela1[[#This Row],[Qsup Secção P]]=" -", " -", Tabela1[[#This Row],[Quantidade máxima (q) (tonelada)]]/Tabela1[[#This Row],[Qsup Secção P]])</f>
        <v xml:space="preserve"> -</v>
      </c>
      <c r="Y80" s="126" t="str">
        <f>IF(Tabela1[[#This Row],[Qsup Secção E]]=" -", " -", Tabela1[[#This Row],[Quantidade máxima (q) (tonelada)]]/Tabela1[[#This Row],[Qsup Secção E]])</f>
        <v xml:space="preserve"> -</v>
      </c>
      <c r="Z8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1" spans="2:27" s="1" customFormat="1" x14ac:dyDescent="0.3">
      <c r="B81" s="119"/>
      <c r="C81" s="120"/>
      <c r="D81" s="120"/>
      <c r="E81" s="120"/>
      <c r="F81" s="120"/>
      <c r="G81" s="120"/>
      <c r="H81" s="121"/>
      <c r="I81" s="120"/>
      <c r="J81" s="120"/>
      <c r="K81" s="120"/>
      <c r="L8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1" s="124" t="str">
        <f>IF(Tabela1[[#This Row],[Qinf Secção H]]=" -", " -", Tabela1[[#This Row],[Quantidade máxima (q) (tonelada)]]/Tabela1[[#This Row],[Qinf Secção H]])</f>
        <v xml:space="preserve"> -</v>
      </c>
      <c r="U81" s="125" t="str">
        <f>IF(Tabela1[[#This Row],[Qinf Secção P]]=" -", " -", Tabela1[[#This Row],[Quantidade máxima (q) (tonelada)]]/Tabela1[[#This Row],[Qinf Secção P]])</f>
        <v xml:space="preserve"> -</v>
      </c>
      <c r="V81" s="126" t="str">
        <f>IF(Tabela1[[#This Row],[Qinf Secção E]]=" -", " -", Tabela1[[#This Row],[Quantidade máxima (q) (tonelada)]]/Tabela1[[#This Row],[Qinf Secção E]])</f>
        <v xml:space="preserve"> -</v>
      </c>
      <c r="W81" s="125" t="str">
        <f>IF(Tabela1[[#This Row],[Qsup Secção H]]=" -", " -", Tabela1[[#This Row],[Quantidade máxima (q) (tonelada)]]/Tabela1[[#This Row],[Qsup Secção H]])</f>
        <v xml:space="preserve"> -</v>
      </c>
      <c r="X81" s="125" t="str">
        <f>IF(Tabela1[[#This Row],[Qsup Secção P]]=" -", " -", Tabela1[[#This Row],[Quantidade máxima (q) (tonelada)]]/Tabela1[[#This Row],[Qsup Secção P]])</f>
        <v xml:space="preserve"> -</v>
      </c>
      <c r="Y81" s="126" t="str">
        <f>IF(Tabela1[[#This Row],[Qsup Secção E]]=" -", " -", Tabela1[[#This Row],[Quantidade máxima (q) (tonelada)]]/Tabela1[[#This Row],[Qsup Secção E]])</f>
        <v xml:space="preserve"> -</v>
      </c>
      <c r="Z8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2" spans="2:27" s="1" customFormat="1" x14ac:dyDescent="0.3">
      <c r="B82" s="119"/>
      <c r="C82" s="120"/>
      <c r="D82" s="120"/>
      <c r="E82" s="120"/>
      <c r="F82" s="120"/>
      <c r="G82" s="120"/>
      <c r="H82" s="121"/>
      <c r="I82" s="120"/>
      <c r="J82" s="120"/>
      <c r="K82" s="120"/>
      <c r="L8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2" s="124" t="str">
        <f>IF(Tabela1[[#This Row],[Qinf Secção H]]=" -", " -", Tabela1[[#This Row],[Quantidade máxima (q) (tonelada)]]/Tabela1[[#This Row],[Qinf Secção H]])</f>
        <v xml:space="preserve"> -</v>
      </c>
      <c r="U82" s="125" t="str">
        <f>IF(Tabela1[[#This Row],[Qinf Secção P]]=" -", " -", Tabela1[[#This Row],[Quantidade máxima (q) (tonelada)]]/Tabela1[[#This Row],[Qinf Secção P]])</f>
        <v xml:space="preserve"> -</v>
      </c>
      <c r="V82" s="126" t="str">
        <f>IF(Tabela1[[#This Row],[Qinf Secção E]]=" -", " -", Tabela1[[#This Row],[Quantidade máxima (q) (tonelada)]]/Tabela1[[#This Row],[Qinf Secção E]])</f>
        <v xml:space="preserve"> -</v>
      </c>
      <c r="W82" s="125" t="str">
        <f>IF(Tabela1[[#This Row],[Qsup Secção H]]=" -", " -", Tabela1[[#This Row],[Quantidade máxima (q) (tonelada)]]/Tabela1[[#This Row],[Qsup Secção H]])</f>
        <v xml:space="preserve"> -</v>
      </c>
      <c r="X82" s="125" t="str">
        <f>IF(Tabela1[[#This Row],[Qsup Secção P]]=" -", " -", Tabela1[[#This Row],[Quantidade máxima (q) (tonelada)]]/Tabela1[[#This Row],[Qsup Secção P]])</f>
        <v xml:space="preserve"> -</v>
      </c>
      <c r="Y82" s="126" t="str">
        <f>IF(Tabela1[[#This Row],[Qsup Secção E]]=" -", " -", Tabela1[[#This Row],[Quantidade máxima (q) (tonelada)]]/Tabela1[[#This Row],[Qsup Secção E]])</f>
        <v xml:space="preserve"> -</v>
      </c>
      <c r="Z8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3" spans="2:27" s="1" customFormat="1" x14ac:dyDescent="0.3">
      <c r="B83" s="119"/>
      <c r="C83" s="120"/>
      <c r="D83" s="120"/>
      <c r="E83" s="120"/>
      <c r="F83" s="120"/>
      <c r="G83" s="120"/>
      <c r="H83" s="121"/>
      <c r="I83" s="120"/>
      <c r="J83" s="120"/>
      <c r="K83" s="120"/>
      <c r="L8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3" s="124" t="str">
        <f>IF(Tabela1[[#This Row],[Qinf Secção H]]=" -", " -", Tabela1[[#This Row],[Quantidade máxima (q) (tonelada)]]/Tabela1[[#This Row],[Qinf Secção H]])</f>
        <v xml:space="preserve"> -</v>
      </c>
      <c r="U83" s="125" t="str">
        <f>IF(Tabela1[[#This Row],[Qinf Secção P]]=" -", " -", Tabela1[[#This Row],[Quantidade máxima (q) (tonelada)]]/Tabela1[[#This Row],[Qinf Secção P]])</f>
        <v xml:space="preserve"> -</v>
      </c>
      <c r="V83" s="126" t="str">
        <f>IF(Tabela1[[#This Row],[Qinf Secção E]]=" -", " -", Tabela1[[#This Row],[Quantidade máxima (q) (tonelada)]]/Tabela1[[#This Row],[Qinf Secção E]])</f>
        <v xml:space="preserve"> -</v>
      </c>
      <c r="W83" s="125" t="str">
        <f>IF(Tabela1[[#This Row],[Qsup Secção H]]=" -", " -", Tabela1[[#This Row],[Quantidade máxima (q) (tonelada)]]/Tabela1[[#This Row],[Qsup Secção H]])</f>
        <v xml:space="preserve"> -</v>
      </c>
      <c r="X83" s="125" t="str">
        <f>IF(Tabela1[[#This Row],[Qsup Secção P]]=" -", " -", Tabela1[[#This Row],[Quantidade máxima (q) (tonelada)]]/Tabela1[[#This Row],[Qsup Secção P]])</f>
        <v xml:space="preserve"> -</v>
      </c>
      <c r="Y83" s="126" t="str">
        <f>IF(Tabela1[[#This Row],[Qsup Secção E]]=" -", " -", Tabela1[[#This Row],[Quantidade máxima (q) (tonelada)]]/Tabela1[[#This Row],[Qsup Secção E]])</f>
        <v xml:space="preserve"> -</v>
      </c>
      <c r="Z8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4" spans="2:27" s="1" customFormat="1" x14ac:dyDescent="0.3">
      <c r="B84" s="119"/>
      <c r="C84" s="120"/>
      <c r="D84" s="120"/>
      <c r="E84" s="120"/>
      <c r="F84" s="120"/>
      <c r="G84" s="120"/>
      <c r="H84" s="121"/>
      <c r="I84" s="120"/>
      <c r="J84" s="120"/>
      <c r="K84" s="120"/>
      <c r="L8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4" s="124" t="str">
        <f>IF(Tabela1[[#This Row],[Qinf Secção H]]=" -", " -", Tabela1[[#This Row],[Quantidade máxima (q) (tonelada)]]/Tabela1[[#This Row],[Qinf Secção H]])</f>
        <v xml:space="preserve"> -</v>
      </c>
      <c r="U84" s="125" t="str">
        <f>IF(Tabela1[[#This Row],[Qinf Secção P]]=" -", " -", Tabela1[[#This Row],[Quantidade máxima (q) (tonelada)]]/Tabela1[[#This Row],[Qinf Secção P]])</f>
        <v xml:space="preserve"> -</v>
      </c>
      <c r="V84" s="126" t="str">
        <f>IF(Tabela1[[#This Row],[Qinf Secção E]]=" -", " -", Tabela1[[#This Row],[Quantidade máxima (q) (tonelada)]]/Tabela1[[#This Row],[Qinf Secção E]])</f>
        <v xml:space="preserve"> -</v>
      </c>
      <c r="W84" s="125" t="str">
        <f>IF(Tabela1[[#This Row],[Qsup Secção H]]=" -", " -", Tabela1[[#This Row],[Quantidade máxima (q) (tonelada)]]/Tabela1[[#This Row],[Qsup Secção H]])</f>
        <v xml:space="preserve"> -</v>
      </c>
      <c r="X84" s="125" t="str">
        <f>IF(Tabela1[[#This Row],[Qsup Secção P]]=" -", " -", Tabela1[[#This Row],[Quantidade máxima (q) (tonelada)]]/Tabela1[[#This Row],[Qsup Secção P]])</f>
        <v xml:space="preserve"> -</v>
      </c>
      <c r="Y84" s="126" t="str">
        <f>IF(Tabela1[[#This Row],[Qsup Secção E]]=" -", " -", Tabela1[[#This Row],[Quantidade máxima (q) (tonelada)]]/Tabela1[[#This Row],[Qsup Secção E]])</f>
        <v xml:space="preserve"> -</v>
      </c>
      <c r="Z8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5" spans="2:27" s="1" customFormat="1" x14ac:dyDescent="0.3">
      <c r="B85" s="119"/>
      <c r="C85" s="120"/>
      <c r="D85" s="120"/>
      <c r="E85" s="120"/>
      <c r="F85" s="120"/>
      <c r="G85" s="120"/>
      <c r="H85" s="121"/>
      <c r="I85" s="120"/>
      <c r="J85" s="120"/>
      <c r="K85" s="120"/>
      <c r="L8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5" s="124" t="str">
        <f>IF(Tabela1[[#This Row],[Qinf Secção H]]=" -", " -", Tabela1[[#This Row],[Quantidade máxima (q) (tonelada)]]/Tabela1[[#This Row],[Qinf Secção H]])</f>
        <v xml:space="preserve"> -</v>
      </c>
      <c r="U85" s="125" t="str">
        <f>IF(Tabela1[[#This Row],[Qinf Secção P]]=" -", " -", Tabela1[[#This Row],[Quantidade máxima (q) (tonelada)]]/Tabela1[[#This Row],[Qinf Secção P]])</f>
        <v xml:space="preserve"> -</v>
      </c>
      <c r="V85" s="126" t="str">
        <f>IF(Tabela1[[#This Row],[Qinf Secção E]]=" -", " -", Tabela1[[#This Row],[Quantidade máxima (q) (tonelada)]]/Tabela1[[#This Row],[Qinf Secção E]])</f>
        <v xml:space="preserve"> -</v>
      </c>
      <c r="W85" s="125" t="str">
        <f>IF(Tabela1[[#This Row],[Qsup Secção H]]=" -", " -", Tabela1[[#This Row],[Quantidade máxima (q) (tonelada)]]/Tabela1[[#This Row],[Qsup Secção H]])</f>
        <v xml:space="preserve"> -</v>
      </c>
      <c r="X85" s="125" t="str">
        <f>IF(Tabela1[[#This Row],[Qsup Secção P]]=" -", " -", Tabela1[[#This Row],[Quantidade máxima (q) (tonelada)]]/Tabela1[[#This Row],[Qsup Secção P]])</f>
        <v xml:space="preserve"> -</v>
      </c>
      <c r="Y85" s="126" t="str">
        <f>IF(Tabela1[[#This Row],[Qsup Secção E]]=" -", " -", Tabela1[[#This Row],[Quantidade máxima (q) (tonelada)]]/Tabela1[[#This Row],[Qsup Secção E]])</f>
        <v xml:space="preserve"> -</v>
      </c>
      <c r="Z8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6" spans="2:27" s="1" customFormat="1" x14ac:dyDescent="0.3">
      <c r="B86" s="119"/>
      <c r="C86" s="120"/>
      <c r="D86" s="120"/>
      <c r="E86" s="120"/>
      <c r="F86" s="120"/>
      <c r="G86" s="120"/>
      <c r="H86" s="121"/>
      <c r="I86" s="120"/>
      <c r="J86" s="120"/>
      <c r="K86" s="120"/>
      <c r="L8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6" s="124" t="str">
        <f>IF(Tabela1[[#This Row],[Qinf Secção H]]=" -", " -", Tabela1[[#This Row],[Quantidade máxima (q) (tonelada)]]/Tabela1[[#This Row],[Qinf Secção H]])</f>
        <v xml:space="preserve"> -</v>
      </c>
      <c r="U86" s="125" t="str">
        <f>IF(Tabela1[[#This Row],[Qinf Secção P]]=" -", " -", Tabela1[[#This Row],[Quantidade máxima (q) (tonelada)]]/Tabela1[[#This Row],[Qinf Secção P]])</f>
        <v xml:space="preserve"> -</v>
      </c>
      <c r="V86" s="126" t="str">
        <f>IF(Tabela1[[#This Row],[Qinf Secção E]]=" -", " -", Tabela1[[#This Row],[Quantidade máxima (q) (tonelada)]]/Tabela1[[#This Row],[Qinf Secção E]])</f>
        <v xml:space="preserve"> -</v>
      </c>
      <c r="W86" s="125" t="str">
        <f>IF(Tabela1[[#This Row],[Qsup Secção H]]=" -", " -", Tabela1[[#This Row],[Quantidade máxima (q) (tonelada)]]/Tabela1[[#This Row],[Qsup Secção H]])</f>
        <v xml:space="preserve"> -</v>
      </c>
      <c r="X86" s="125" t="str">
        <f>IF(Tabela1[[#This Row],[Qsup Secção P]]=" -", " -", Tabela1[[#This Row],[Quantidade máxima (q) (tonelada)]]/Tabela1[[#This Row],[Qsup Secção P]])</f>
        <v xml:space="preserve"> -</v>
      </c>
      <c r="Y86" s="126" t="str">
        <f>IF(Tabela1[[#This Row],[Qsup Secção E]]=" -", " -", Tabela1[[#This Row],[Quantidade máxima (q) (tonelada)]]/Tabela1[[#This Row],[Qsup Secção E]])</f>
        <v xml:space="preserve"> -</v>
      </c>
      <c r="Z8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7" spans="2:27" s="1" customFormat="1" x14ac:dyDescent="0.3">
      <c r="B87" s="119"/>
      <c r="C87" s="120"/>
      <c r="D87" s="120"/>
      <c r="E87" s="120"/>
      <c r="F87" s="120"/>
      <c r="G87" s="120"/>
      <c r="H87" s="121"/>
      <c r="I87" s="120"/>
      <c r="J87" s="120"/>
      <c r="K87" s="120"/>
      <c r="L8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7" s="124" t="str">
        <f>IF(Tabela1[[#This Row],[Qinf Secção H]]=" -", " -", Tabela1[[#This Row],[Quantidade máxima (q) (tonelada)]]/Tabela1[[#This Row],[Qinf Secção H]])</f>
        <v xml:space="preserve"> -</v>
      </c>
      <c r="U87" s="125" t="str">
        <f>IF(Tabela1[[#This Row],[Qinf Secção P]]=" -", " -", Tabela1[[#This Row],[Quantidade máxima (q) (tonelada)]]/Tabela1[[#This Row],[Qinf Secção P]])</f>
        <v xml:space="preserve"> -</v>
      </c>
      <c r="V87" s="126" t="str">
        <f>IF(Tabela1[[#This Row],[Qinf Secção E]]=" -", " -", Tabela1[[#This Row],[Quantidade máxima (q) (tonelada)]]/Tabela1[[#This Row],[Qinf Secção E]])</f>
        <v xml:space="preserve"> -</v>
      </c>
      <c r="W87" s="125" t="str">
        <f>IF(Tabela1[[#This Row],[Qsup Secção H]]=" -", " -", Tabela1[[#This Row],[Quantidade máxima (q) (tonelada)]]/Tabela1[[#This Row],[Qsup Secção H]])</f>
        <v xml:space="preserve"> -</v>
      </c>
      <c r="X87" s="125" t="str">
        <f>IF(Tabela1[[#This Row],[Qsup Secção P]]=" -", " -", Tabela1[[#This Row],[Quantidade máxima (q) (tonelada)]]/Tabela1[[#This Row],[Qsup Secção P]])</f>
        <v xml:space="preserve"> -</v>
      </c>
      <c r="Y87" s="126" t="str">
        <f>IF(Tabela1[[#This Row],[Qsup Secção E]]=" -", " -", Tabela1[[#This Row],[Quantidade máxima (q) (tonelada)]]/Tabela1[[#This Row],[Qsup Secção E]])</f>
        <v xml:space="preserve"> -</v>
      </c>
      <c r="Z8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8" spans="2:27" s="1" customFormat="1" x14ac:dyDescent="0.3">
      <c r="B88" s="119"/>
      <c r="C88" s="120"/>
      <c r="D88" s="120"/>
      <c r="E88" s="120"/>
      <c r="F88" s="120"/>
      <c r="G88" s="120"/>
      <c r="H88" s="121"/>
      <c r="I88" s="120"/>
      <c r="J88" s="120"/>
      <c r="K88" s="120"/>
      <c r="L8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8" s="124" t="str">
        <f>IF(Tabela1[[#This Row],[Qinf Secção H]]=" -", " -", Tabela1[[#This Row],[Quantidade máxima (q) (tonelada)]]/Tabela1[[#This Row],[Qinf Secção H]])</f>
        <v xml:space="preserve"> -</v>
      </c>
      <c r="U88" s="125" t="str">
        <f>IF(Tabela1[[#This Row],[Qinf Secção P]]=" -", " -", Tabela1[[#This Row],[Quantidade máxima (q) (tonelada)]]/Tabela1[[#This Row],[Qinf Secção P]])</f>
        <v xml:space="preserve"> -</v>
      </c>
      <c r="V88" s="126" t="str">
        <f>IF(Tabela1[[#This Row],[Qinf Secção E]]=" -", " -", Tabela1[[#This Row],[Quantidade máxima (q) (tonelada)]]/Tabela1[[#This Row],[Qinf Secção E]])</f>
        <v xml:space="preserve"> -</v>
      </c>
      <c r="W88" s="125" t="str">
        <f>IF(Tabela1[[#This Row],[Qsup Secção H]]=" -", " -", Tabela1[[#This Row],[Quantidade máxima (q) (tonelada)]]/Tabela1[[#This Row],[Qsup Secção H]])</f>
        <v xml:space="preserve"> -</v>
      </c>
      <c r="X88" s="125" t="str">
        <f>IF(Tabela1[[#This Row],[Qsup Secção P]]=" -", " -", Tabela1[[#This Row],[Quantidade máxima (q) (tonelada)]]/Tabela1[[#This Row],[Qsup Secção P]])</f>
        <v xml:space="preserve"> -</v>
      </c>
      <c r="Y88" s="126" t="str">
        <f>IF(Tabela1[[#This Row],[Qsup Secção E]]=" -", " -", Tabela1[[#This Row],[Quantidade máxima (q) (tonelada)]]/Tabela1[[#This Row],[Qsup Secção E]])</f>
        <v xml:space="preserve"> -</v>
      </c>
      <c r="Z8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89" spans="2:27" s="1" customFormat="1" x14ac:dyDescent="0.3">
      <c r="B89" s="119"/>
      <c r="C89" s="120"/>
      <c r="D89" s="120"/>
      <c r="E89" s="120"/>
      <c r="F89" s="120"/>
      <c r="G89" s="120"/>
      <c r="H89" s="121"/>
      <c r="I89" s="120"/>
      <c r="J89" s="120"/>
      <c r="K89" s="120"/>
      <c r="L8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8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8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8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8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8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8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8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89" s="124" t="str">
        <f>IF(Tabela1[[#This Row],[Qinf Secção H]]=" -", " -", Tabela1[[#This Row],[Quantidade máxima (q) (tonelada)]]/Tabela1[[#This Row],[Qinf Secção H]])</f>
        <v xml:space="preserve"> -</v>
      </c>
      <c r="U89" s="125" t="str">
        <f>IF(Tabela1[[#This Row],[Qinf Secção P]]=" -", " -", Tabela1[[#This Row],[Quantidade máxima (q) (tonelada)]]/Tabela1[[#This Row],[Qinf Secção P]])</f>
        <v xml:space="preserve"> -</v>
      </c>
      <c r="V89" s="126" t="str">
        <f>IF(Tabela1[[#This Row],[Qinf Secção E]]=" -", " -", Tabela1[[#This Row],[Quantidade máxima (q) (tonelada)]]/Tabela1[[#This Row],[Qinf Secção E]])</f>
        <v xml:space="preserve"> -</v>
      </c>
      <c r="W89" s="125" t="str">
        <f>IF(Tabela1[[#This Row],[Qsup Secção H]]=" -", " -", Tabela1[[#This Row],[Quantidade máxima (q) (tonelada)]]/Tabela1[[#This Row],[Qsup Secção H]])</f>
        <v xml:space="preserve"> -</v>
      </c>
      <c r="X89" s="125" t="str">
        <f>IF(Tabela1[[#This Row],[Qsup Secção P]]=" -", " -", Tabela1[[#This Row],[Quantidade máxima (q) (tonelada)]]/Tabela1[[#This Row],[Qsup Secção P]])</f>
        <v xml:space="preserve"> -</v>
      </c>
      <c r="Y89" s="126" t="str">
        <f>IF(Tabela1[[#This Row],[Qsup Secção E]]=" -", " -", Tabela1[[#This Row],[Quantidade máxima (q) (tonelada)]]/Tabela1[[#This Row],[Qsup Secção E]])</f>
        <v xml:space="preserve"> -</v>
      </c>
      <c r="Z8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8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0" spans="2:27" s="1" customFormat="1" x14ac:dyDescent="0.3">
      <c r="B90" s="119"/>
      <c r="C90" s="120"/>
      <c r="D90" s="120"/>
      <c r="E90" s="120"/>
      <c r="F90" s="120"/>
      <c r="G90" s="120"/>
      <c r="H90" s="121"/>
      <c r="I90" s="120"/>
      <c r="J90" s="120"/>
      <c r="K90" s="120"/>
      <c r="L9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0" s="124" t="str">
        <f>IF(Tabela1[[#This Row],[Qinf Secção H]]=" -", " -", Tabela1[[#This Row],[Quantidade máxima (q) (tonelada)]]/Tabela1[[#This Row],[Qinf Secção H]])</f>
        <v xml:space="preserve"> -</v>
      </c>
      <c r="U90" s="125" t="str">
        <f>IF(Tabela1[[#This Row],[Qinf Secção P]]=" -", " -", Tabela1[[#This Row],[Quantidade máxima (q) (tonelada)]]/Tabela1[[#This Row],[Qinf Secção P]])</f>
        <v xml:space="preserve"> -</v>
      </c>
      <c r="V90" s="126" t="str">
        <f>IF(Tabela1[[#This Row],[Qinf Secção E]]=" -", " -", Tabela1[[#This Row],[Quantidade máxima (q) (tonelada)]]/Tabela1[[#This Row],[Qinf Secção E]])</f>
        <v xml:space="preserve"> -</v>
      </c>
      <c r="W90" s="125" t="str">
        <f>IF(Tabela1[[#This Row],[Qsup Secção H]]=" -", " -", Tabela1[[#This Row],[Quantidade máxima (q) (tonelada)]]/Tabela1[[#This Row],[Qsup Secção H]])</f>
        <v xml:space="preserve"> -</v>
      </c>
      <c r="X90" s="125" t="str">
        <f>IF(Tabela1[[#This Row],[Qsup Secção P]]=" -", " -", Tabela1[[#This Row],[Quantidade máxima (q) (tonelada)]]/Tabela1[[#This Row],[Qsup Secção P]])</f>
        <v xml:space="preserve"> -</v>
      </c>
      <c r="Y90" s="126" t="str">
        <f>IF(Tabela1[[#This Row],[Qsup Secção E]]=" -", " -", Tabela1[[#This Row],[Quantidade máxima (q) (tonelada)]]/Tabela1[[#This Row],[Qsup Secção E]])</f>
        <v xml:space="preserve"> -</v>
      </c>
      <c r="Z9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1" spans="2:27" s="1" customFormat="1" x14ac:dyDescent="0.3">
      <c r="B91" s="119"/>
      <c r="C91" s="120"/>
      <c r="D91" s="120"/>
      <c r="E91" s="120"/>
      <c r="F91" s="120"/>
      <c r="G91" s="120"/>
      <c r="H91" s="121"/>
      <c r="I91" s="120"/>
      <c r="J91" s="120"/>
      <c r="K91" s="120"/>
      <c r="L9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1" s="124" t="str">
        <f>IF(Tabela1[[#This Row],[Qinf Secção H]]=" -", " -", Tabela1[[#This Row],[Quantidade máxima (q) (tonelada)]]/Tabela1[[#This Row],[Qinf Secção H]])</f>
        <v xml:space="preserve"> -</v>
      </c>
      <c r="U91" s="125" t="str">
        <f>IF(Tabela1[[#This Row],[Qinf Secção P]]=" -", " -", Tabela1[[#This Row],[Quantidade máxima (q) (tonelada)]]/Tabela1[[#This Row],[Qinf Secção P]])</f>
        <v xml:space="preserve"> -</v>
      </c>
      <c r="V91" s="126" t="str">
        <f>IF(Tabela1[[#This Row],[Qinf Secção E]]=" -", " -", Tabela1[[#This Row],[Quantidade máxima (q) (tonelada)]]/Tabela1[[#This Row],[Qinf Secção E]])</f>
        <v xml:space="preserve"> -</v>
      </c>
      <c r="W91" s="125" t="str">
        <f>IF(Tabela1[[#This Row],[Qsup Secção H]]=" -", " -", Tabela1[[#This Row],[Quantidade máxima (q) (tonelada)]]/Tabela1[[#This Row],[Qsup Secção H]])</f>
        <v xml:space="preserve"> -</v>
      </c>
      <c r="X91" s="125" t="str">
        <f>IF(Tabela1[[#This Row],[Qsup Secção P]]=" -", " -", Tabela1[[#This Row],[Quantidade máxima (q) (tonelada)]]/Tabela1[[#This Row],[Qsup Secção P]])</f>
        <v xml:space="preserve"> -</v>
      </c>
      <c r="Y91" s="126" t="str">
        <f>IF(Tabela1[[#This Row],[Qsup Secção E]]=" -", " -", Tabela1[[#This Row],[Quantidade máxima (q) (tonelada)]]/Tabela1[[#This Row],[Qsup Secção E]])</f>
        <v xml:space="preserve"> -</v>
      </c>
      <c r="Z9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2" spans="2:27" s="1" customFormat="1" x14ac:dyDescent="0.3">
      <c r="B92" s="119"/>
      <c r="C92" s="120"/>
      <c r="D92" s="120"/>
      <c r="E92" s="120"/>
      <c r="F92" s="120"/>
      <c r="G92" s="120"/>
      <c r="H92" s="121"/>
      <c r="I92" s="120"/>
      <c r="J92" s="120"/>
      <c r="K92" s="120"/>
      <c r="L9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2" s="124" t="str">
        <f>IF(Tabela1[[#This Row],[Qinf Secção H]]=" -", " -", Tabela1[[#This Row],[Quantidade máxima (q) (tonelada)]]/Tabela1[[#This Row],[Qinf Secção H]])</f>
        <v xml:space="preserve"> -</v>
      </c>
      <c r="U92" s="125" t="str">
        <f>IF(Tabela1[[#This Row],[Qinf Secção P]]=" -", " -", Tabela1[[#This Row],[Quantidade máxima (q) (tonelada)]]/Tabela1[[#This Row],[Qinf Secção P]])</f>
        <v xml:space="preserve"> -</v>
      </c>
      <c r="V92" s="126" t="str">
        <f>IF(Tabela1[[#This Row],[Qinf Secção E]]=" -", " -", Tabela1[[#This Row],[Quantidade máxima (q) (tonelada)]]/Tabela1[[#This Row],[Qinf Secção E]])</f>
        <v xml:space="preserve"> -</v>
      </c>
      <c r="W92" s="125" t="str">
        <f>IF(Tabela1[[#This Row],[Qsup Secção H]]=" -", " -", Tabela1[[#This Row],[Quantidade máxima (q) (tonelada)]]/Tabela1[[#This Row],[Qsup Secção H]])</f>
        <v xml:space="preserve"> -</v>
      </c>
      <c r="X92" s="125" t="str">
        <f>IF(Tabela1[[#This Row],[Qsup Secção P]]=" -", " -", Tabela1[[#This Row],[Quantidade máxima (q) (tonelada)]]/Tabela1[[#This Row],[Qsup Secção P]])</f>
        <v xml:space="preserve"> -</v>
      </c>
      <c r="Y92" s="126" t="str">
        <f>IF(Tabela1[[#This Row],[Qsup Secção E]]=" -", " -", Tabela1[[#This Row],[Quantidade máxima (q) (tonelada)]]/Tabela1[[#This Row],[Qsup Secção E]])</f>
        <v xml:space="preserve"> -</v>
      </c>
      <c r="Z9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3" spans="2:27" s="1" customFormat="1" x14ac:dyDescent="0.3">
      <c r="B93" s="119"/>
      <c r="C93" s="120"/>
      <c r="D93" s="120"/>
      <c r="E93" s="120"/>
      <c r="F93" s="120"/>
      <c r="G93" s="120"/>
      <c r="H93" s="121"/>
      <c r="I93" s="120"/>
      <c r="J93" s="120"/>
      <c r="K93" s="120"/>
      <c r="L9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3" s="124" t="str">
        <f>IF(Tabela1[[#This Row],[Qinf Secção H]]=" -", " -", Tabela1[[#This Row],[Quantidade máxima (q) (tonelada)]]/Tabela1[[#This Row],[Qinf Secção H]])</f>
        <v xml:space="preserve"> -</v>
      </c>
      <c r="U93" s="125" t="str">
        <f>IF(Tabela1[[#This Row],[Qinf Secção P]]=" -", " -", Tabela1[[#This Row],[Quantidade máxima (q) (tonelada)]]/Tabela1[[#This Row],[Qinf Secção P]])</f>
        <v xml:space="preserve"> -</v>
      </c>
      <c r="V93" s="126" t="str">
        <f>IF(Tabela1[[#This Row],[Qinf Secção E]]=" -", " -", Tabela1[[#This Row],[Quantidade máxima (q) (tonelada)]]/Tabela1[[#This Row],[Qinf Secção E]])</f>
        <v xml:space="preserve"> -</v>
      </c>
      <c r="W93" s="125" t="str">
        <f>IF(Tabela1[[#This Row],[Qsup Secção H]]=" -", " -", Tabela1[[#This Row],[Quantidade máxima (q) (tonelada)]]/Tabela1[[#This Row],[Qsup Secção H]])</f>
        <v xml:space="preserve"> -</v>
      </c>
      <c r="X93" s="125" t="str">
        <f>IF(Tabela1[[#This Row],[Qsup Secção P]]=" -", " -", Tabela1[[#This Row],[Quantidade máxima (q) (tonelada)]]/Tabela1[[#This Row],[Qsup Secção P]])</f>
        <v xml:space="preserve"> -</v>
      </c>
      <c r="Y93" s="126" t="str">
        <f>IF(Tabela1[[#This Row],[Qsup Secção E]]=" -", " -", Tabela1[[#This Row],[Quantidade máxima (q) (tonelada)]]/Tabela1[[#This Row],[Qsup Secção E]])</f>
        <v xml:space="preserve"> -</v>
      </c>
      <c r="Z9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4" spans="2:27" s="1" customFormat="1" x14ac:dyDescent="0.3">
      <c r="B94" s="119"/>
      <c r="C94" s="120"/>
      <c r="D94" s="120"/>
      <c r="E94" s="120"/>
      <c r="F94" s="120"/>
      <c r="G94" s="120"/>
      <c r="H94" s="121"/>
      <c r="I94" s="120"/>
      <c r="J94" s="120"/>
      <c r="K94" s="120"/>
      <c r="L9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4" s="124" t="str">
        <f>IF(Tabela1[[#This Row],[Qinf Secção H]]=" -", " -", Tabela1[[#This Row],[Quantidade máxima (q) (tonelada)]]/Tabela1[[#This Row],[Qinf Secção H]])</f>
        <v xml:space="preserve"> -</v>
      </c>
      <c r="U94" s="125" t="str">
        <f>IF(Tabela1[[#This Row],[Qinf Secção P]]=" -", " -", Tabela1[[#This Row],[Quantidade máxima (q) (tonelada)]]/Tabela1[[#This Row],[Qinf Secção P]])</f>
        <v xml:space="preserve"> -</v>
      </c>
      <c r="V94" s="126" t="str">
        <f>IF(Tabela1[[#This Row],[Qinf Secção E]]=" -", " -", Tabela1[[#This Row],[Quantidade máxima (q) (tonelada)]]/Tabela1[[#This Row],[Qinf Secção E]])</f>
        <v xml:space="preserve"> -</v>
      </c>
      <c r="W94" s="125" t="str">
        <f>IF(Tabela1[[#This Row],[Qsup Secção H]]=" -", " -", Tabela1[[#This Row],[Quantidade máxima (q) (tonelada)]]/Tabela1[[#This Row],[Qsup Secção H]])</f>
        <v xml:space="preserve"> -</v>
      </c>
      <c r="X94" s="125" t="str">
        <f>IF(Tabela1[[#This Row],[Qsup Secção P]]=" -", " -", Tabela1[[#This Row],[Quantidade máxima (q) (tonelada)]]/Tabela1[[#This Row],[Qsup Secção P]])</f>
        <v xml:space="preserve"> -</v>
      </c>
      <c r="Y94" s="126" t="str">
        <f>IF(Tabela1[[#This Row],[Qsup Secção E]]=" -", " -", Tabela1[[#This Row],[Quantidade máxima (q) (tonelada)]]/Tabela1[[#This Row],[Qsup Secção E]])</f>
        <v xml:space="preserve"> -</v>
      </c>
      <c r="Z9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5" spans="2:27" s="1" customFormat="1" x14ac:dyDescent="0.3">
      <c r="B95" s="119"/>
      <c r="C95" s="120"/>
      <c r="D95" s="120"/>
      <c r="E95" s="120"/>
      <c r="F95" s="120"/>
      <c r="G95" s="120"/>
      <c r="H95" s="121"/>
      <c r="I95" s="120"/>
      <c r="J95" s="120"/>
      <c r="K95" s="120"/>
      <c r="L9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5" s="124" t="str">
        <f>IF(Tabela1[[#This Row],[Qinf Secção H]]=" -", " -", Tabela1[[#This Row],[Quantidade máxima (q) (tonelada)]]/Tabela1[[#This Row],[Qinf Secção H]])</f>
        <v xml:space="preserve"> -</v>
      </c>
      <c r="U95" s="125" t="str">
        <f>IF(Tabela1[[#This Row],[Qinf Secção P]]=" -", " -", Tabela1[[#This Row],[Quantidade máxima (q) (tonelada)]]/Tabela1[[#This Row],[Qinf Secção P]])</f>
        <v xml:space="preserve"> -</v>
      </c>
      <c r="V95" s="126" t="str">
        <f>IF(Tabela1[[#This Row],[Qinf Secção E]]=" -", " -", Tabela1[[#This Row],[Quantidade máxima (q) (tonelada)]]/Tabela1[[#This Row],[Qinf Secção E]])</f>
        <v xml:space="preserve"> -</v>
      </c>
      <c r="W95" s="125" t="str">
        <f>IF(Tabela1[[#This Row],[Qsup Secção H]]=" -", " -", Tabela1[[#This Row],[Quantidade máxima (q) (tonelada)]]/Tabela1[[#This Row],[Qsup Secção H]])</f>
        <v xml:space="preserve"> -</v>
      </c>
      <c r="X95" s="125" t="str">
        <f>IF(Tabela1[[#This Row],[Qsup Secção P]]=" -", " -", Tabela1[[#This Row],[Quantidade máxima (q) (tonelada)]]/Tabela1[[#This Row],[Qsup Secção P]])</f>
        <v xml:space="preserve"> -</v>
      </c>
      <c r="Y95" s="126" t="str">
        <f>IF(Tabela1[[#This Row],[Qsup Secção E]]=" -", " -", Tabela1[[#This Row],[Quantidade máxima (q) (tonelada)]]/Tabela1[[#This Row],[Qsup Secção E]])</f>
        <v xml:space="preserve"> -</v>
      </c>
      <c r="Z9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6" spans="2:27" s="1" customFormat="1" x14ac:dyDescent="0.3">
      <c r="B96" s="119"/>
      <c r="C96" s="120"/>
      <c r="D96" s="120"/>
      <c r="E96" s="120"/>
      <c r="F96" s="120"/>
      <c r="G96" s="120"/>
      <c r="H96" s="121"/>
      <c r="I96" s="120"/>
      <c r="J96" s="120"/>
      <c r="K96" s="120"/>
      <c r="L9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6" s="124" t="str">
        <f>IF(Tabela1[[#This Row],[Qinf Secção H]]=" -", " -", Tabela1[[#This Row],[Quantidade máxima (q) (tonelada)]]/Tabela1[[#This Row],[Qinf Secção H]])</f>
        <v xml:space="preserve"> -</v>
      </c>
      <c r="U96" s="125" t="str">
        <f>IF(Tabela1[[#This Row],[Qinf Secção P]]=" -", " -", Tabela1[[#This Row],[Quantidade máxima (q) (tonelada)]]/Tabela1[[#This Row],[Qinf Secção P]])</f>
        <v xml:space="preserve"> -</v>
      </c>
      <c r="V96" s="126" t="str">
        <f>IF(Tabela1[[#This Row],[Qinf Secção E]]=" -", " -", Tabela1[[#This Row],[Quantidade máxima (q) (tonelada)]]/Tabela1[[#This Row],[Qinf Secção E]])</f>
        <v xml:space="preserve"> -</v>
      </c>
      <c r="W96" s="125" t="str">
        <f>IF(Tabela1[[#This Row],[Qsup Secção H]]=" -", " -", Tabela1[[#This Row],[Quantidade máxima (q) (tonelada)]]/Tabela1[[#This Row],[Qsup Secção H]])</f>
        <v xml:space="preserve"> -</v>
      </c>
      <c r="X96" s="125" t="str">
        <f>IF(Tabela1[[#This Row],[Qsup Secção P]]=" -", " -", Tabela1[[#This Row],[Quantidade máxima (q) (tonelada)]]/Tabela1[[#This Row],[Qsup Secção P]])</f>
        <v xml:space="preserve"> -</v>
      </c>
      <c r="Y96" s="126" t="str">
        <f>IF(Tabela1[[#This Row],[Qsup Secção E]]=" -", " -", Tabela1[[#This Row],[Quantidade máxima (q) (tonelada)]]/Tabela1[[#This Row],[Qsup Secção E]])</f>
        <v xml:space="preserve"> -</v>
      </c>
      <c r="Z9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7" spans="2:27" s="1" customFormat="1" x14ac:dyDescent="0.3">
      <c r="B97" s="119"/>
      <c r="C97" s="120"/>
      <c r="D97" s="120"/>
      <c r="E97" s="120"/>
      <c r="F97" s="120"/>
      <c r="G97" s="120"/>
      <c r="H97" s="121"/>
      <c r="I97" s="120"/>
      <c r="J97" s="120"/>
      <c r="K97" s="120"/>
      <c r="L9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7" s="124" t="str">
        <f>IF(Tabela1[[#This Row],[Qinf Secção H]]=" -", " -", Tabela1[[#This Row],[Quantidade máxima (q) (tonelada)]]/Tabela1[[#This Row],[Qinf Secção H]])</f>
        <v xml:space="preserve"> -</v>
      </c>
      <c r="U97" s="125" t="str">
        <f>IF(Tabela1[[#This Row],[Qinf Secção P]]=" -", " -", Tabela1[[#This Row],[Quantidade máxima (q) (tonelada)]]/Tabela1[[#This Row],[Qinf Secção P]])</f>
        <v xml:space="preserve"> -</v>
      </c>
      <c r="V97" s="126" t="str">
        <f>IF(Tabela1[[#This Row],[Qinf Secção E]]=" -", " -", Tabela1[[#This Row],[Quantidade máxima (q) (tonelada)]]/Tabela1[[#This Row],[Qinf Secção E]])</f>
        <v xml:space="preserve"> -</v>
      </c>
      <c r="W97" s="125" t="str">
        <f>IF(Tabela1[[#This Row],[Qsup Secção H]]=" -", " -", Tabela1[[#This Row],[Quantidade máxima (q) (tonelada)]]/Tabela1[[#This Row],[Qsup Secção H]])</f>
        <v xml:space="preserve"> -</v>
      </c>
      <c r="X97" s="125" t="str">
        <f>IF(Tabela1[[#This Row],[Qsup Secção P]]=" -", " -", Tabela1[[#This Row],[Quantidade máxima (q) (tonelada)]]/Tabela1[[#This Row],[Qsup Secção P]])</f>
        <v xml:space="preserve"> -</v>
      </c>
      <c r="Y97" s="126" t="str">
        <f>IF(Tabela1[[#This Row],[Qsup Secção E]]=" -", " -", Tabela1[[#This Row],[Quantidade máxima (q) (tonelada)]]/Tabela1[[#This Row],[Qsup Secção E]])</f>
        <v xml:space="preserve"> -</v>
      </c>
      <c r="Z9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8" spans="2:27" s="1" customFormat="1" x14ac:dyDescent="0.3">
      <c r="B98" s="119"/>
      <c r="C98" s="120"/>
      <c r="D98" s="120"/>
      <c r="E98" s="120"/>
      <c r="F98" s="120"/>
      <c r="G98" s="120"/>
      <c r="H98" s="121"/>
      <c r="I98" s="120"/>
      <c r="J98" s="120"/>
      <c r="K98" s="120"/>
      <c r="L9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8" s="124" t="str">
        <f>IF(Tabela1[[#This Row],[Qinf Secção H]]=" -", " -", Tabela1[[#This Row],[Quantidade máxima (q) (tonelada)]]/Tabela1[[#This Row],[Qinf Secção H]])</f>
        <v xml:space="preserve"> -</v>
      </c>
      <c r="U98" s="125" t="str">
        <f>IF(Tabela1[[#This Row],[Qinf Secção P]]=" -", " -", Tabela1[[#This Row],[Quantidade máxima (q) (tonelada)]]/Tabela1[[#This Row],[Qinf Secção P]])</f>
        <v xml:space="preserve"> -</v>
      </c>
      <c r="V98" s="126" t="str">
        <f>IF(Tabela1[[#This Row],[Qinf Secção E]]=" -", " -", Tabela1[[#This Row],[Quantidade máxima (q) (tonelada)]]/Tabela1[[#This Row],[Qinf Secção E]])</f>
        <v xml:space="preserve"> -</v>
      </c>
      <c r="W98" s="125" t="str">
        <f>IF(Tabela1[[#This Row],[Qsup Secção H]]=" -", " -", Tabela1[[#This Row],[Quantidade máxima (q) (tonelada)]]/Tabela1[[#This Row],[Qsup Secção H]])</f>
        <v xml:space="preserve"> -</v>
      </c>
      <c r="X98" s="125" t="str">
        <f>IF(Tabela1[[#This Row],[Qsup Secção P]]=" -", " -", Tabela1[[#This Row],[Quantidade máxima (q) (tonelada)]]/Tabela1[[#This Row],[Qsup Secção P]])</f>
        <v xml:space="preserve"> -</v>
      </c>
      <c r="Y98" s="126" t="str">
        <f>IF(Tabela1[[#This Row],[Qsup Secção E]]=" -", " -", Tabela1[[#This Row],[Quantidade máxima (q) (tonelada)]]/Tabela1[[#This Row],[Qsup Secção E]])</f>
        <v xml:space="preserve"> -</v>
      </c>
      <c r="Z9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99" spans="2:27" s="1" customFormat="1" x14ac:dyDescent="0.3">
      <c r="B99" s="119"/>
      <c r="C99" s="120"/>
      <c r="D99" s="120"/>
      <c r="E99" s="120"/>
      <c r="F99" s="120"/>
      <c r="G99" s="120"/>
      <c r="H99" s="121"/>
      <c r="I99" s="120"/>
      <c r="J99" s="120"/>
      <c r="K99" s="120"/>
      <c r="L9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9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9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9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9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9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9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9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99" s="124" t="str">
        <f>IF(Tabela1[[#This Row],[Qinf Secção H]]=" -", " -", Tabela1[[#This Row],[Quantidade máxima (q) (tonelada)]]/Tabela1[[#This Row],[Qinf Secção H]])</f>
        <v xml:space="preserve"> -</v>
      </c>
      <c r="U99" s="125" t="str">
        <f>IF(Tabela1[[#This Row],[Qinf Secção P]]=" -", " -", Tabela1[[#This Row],[Quantidade máxima (q) (tonelada)]]/Tabela1[[#This Row],[Qinf Secção P]])</f>
        <v xml:space="preserve"> -</v>
      </c>
      <c r="V99" s="126" t="str">
        <f>IF(Tabela1[[#This Row],[Qinf Secção E]]=" -", " -", Tabela1[[#This Row],[Quantidade máxima (q) (tonelada)]]/Tabela1[[#This Row],[Qinf Secção E]])</f>
        <v xml:space="preserve"> -</v>
      </c>
      <c r="W99" s="125" t="str">
        <f>IF(Tabela1[[#This Row],[Qsup Secção H]]=" -", " -", Tabela1[[#This Row],[Quantidade máxima (q) (tonelada)]]/Tabela1[[#This Row],[Qsup Secção H]])</f>
        <v xml:space="preserve"> -</v>
      </c>
      <c r="X99" s="125" t="str">
        <f>IF(Tabela1[[#This Row],[Qsup Secção P]]=" -", " -", Tabela1[[#This Row],[Quantidade máxima (q) (tonelada)]]/Tabela1[[#This Row],[Qsup Secção P]])</f>
        <v xml:space="preserve"> -</v>
      </c>
      <c r="Y99" s="126" t="str">
        <f>IF(Tabela1[[#This Row],[Qsup Secção E]]=" -", " -", Tabela1[[#This Row],[Quantidade máxima (q) (tonelada)]]/Tabela1[[#This Row],[Qsup Secção E]])</f>
        <v xml:space="preserve"> -</v>
      </c>
      <c r="Z9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9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0" spans="2:27" s="1" customFormat="1" x14ac:dyDescent="0.3">
      <c r="B100" s="119"/>
      <c r="C100" s="120"/>
      <c r="D100" s="120"/>
      <c r="E100" s="120"/>
      <c r="F100" s="120"/>
      <c r="G100" s="120"/>
      <c r="H100" s="121"/>
      <c r="I100" s="120"/>
      <c r="J100" s="120"/>
      <c r="K100" s="120"/>
      <c r="L10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0" s="124" t="str">
        <f>IF(Tabela1[[#This Row],[Qinf Secção H]]=" -", " -", Tabela1[[#This Row],[Quantidade máxima (q) (tonelada)]]/Tabela1[[#This Row],[Qinf Secção H]])</f>
        <v xml:space="preserve"> -</v>
      </c>
      <c r="U100" s="125" t="str">
        <f>IF(Tabela1[[#This Row],[Qinf Secção P]]=" -", " -", Tabela1[[#This Row],[Quantidade máxima (q) (tonelada)]]/Tabela1[[#This Row],[Qinf Secção P]])</f>
        <v xml:space="preserve"> -</v>
      </c>
      <c r="V100" s="126" t="str">
        <f>IF(Tabela1[[#This Row],[Qinf Secção E]]=" -", " -", Tabela1[[#This Row],[Quantidade máxima (q) (tonelada)]]/Tabela1[[#This Row],[Qinf Secção E]])</f>
        <v xml:space="preserve"> -</v>
      </c>
      <c r="W100" s="125" t="str">
        <f>IF(Tabela1[[#This Row],[Qsup Secção H]]=" -", " -", Tabela1[[#This Row],[Quantidade máxima (q) (tonelada)]]/Tabela1[[#This Row],[Qsup Secção H]])</f>
        <v xml:space="preserve"> -</v>
      </c>
      <c r="X100" s="125" t="str">
        <f>IF(Tabela1[[#This Row],[Qsup Secção P]]=" -", " -", Tabela1[[#This Row],[Quantidade máxima (q) (tonelada)]]/Tabela1[[#This Row],[Qsup Secção P]])</f>
        <v xml:space="preserve"> -</v>
      </c>
      <c r="Y100" s="126" t="str">
        <f>IF(Tabela1[[#This Row],[Qsup Secção E]]=" -", " -", Tabela1[[#This Row],[Quantidade máxima (q) (tonelada)]]/Tabela1[[#This Row],[Qsup Secção E]])</f>
        <v xml:space="preserve"> -</v>
      </c>
      <c r="Z10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1" spans="2:27" s="1" customFormat="1" x14ac:dyDescent="0.3">
      <c r="B101" s="119"/>
      <c r="C101" s="120"/>
      <c r="D101" s="120"/>
      <c r="E101" s="120"/>
      <c r="F101" s="120"/>
      <c r="G101" s="120"/>
      <c r="H101" s="121"/>
      <c r="I101" s="120"/>
      <c r="J101" s="120"/>
      <c r="K101" s="120"/>
      <c r="L10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1" s="124" t="str">
        <f>IF(Tabela1[[#This Row],[Qinf Secção H]]=" -", " -", Tabela1[[#This Row],[Quantidade máxima (q) (tonelada)]]/Tabela1[[#This Row],[Qinf Secção H]])</f>
        <v xml:space="preserve"> -</v>
      </c>
      <c r="U101" s="125" t="str">
        <f>IF(Tabela1[[#This Row],[Qinf Secção P]]=" -", " -", Tabela1[[#This Row],[Quantidade máxima (q) (tonelada)]]/Tabela1[[#This Row],[Qinf Secção P]])</f>
        <v xml:space="preserve"> -</v>
      </c>
      <c r="V101" s="126" t="str">
        <f>IF(Tabela1[[#This Row],[Qinf Secção E]]=" -", " -", Tabela1[[#This Row],[Quantidade máxima (q) (tonelada)]]/Tabela1[[#This Row],[Qinf Secção E]])</f>
        <v xml:space="preserve"> -</v>
      </c>
      <c r="W101" s="125" t="str">
        <f>IF(Tabela1[[#This Row],[Qsup Secção H]]=" -", " -", Tabela1[[#This Row],[Quantidade máxima (q) (tonelada)]]/Tabela1[[#This Row],[Qsup Secção H]])</f>
        <v xml:space="preserve"> -</v>
      </c>
      <c r="X101" s="125" t="str">
        <f>IF(Tabela1[[#This Row],[Qsup Secção P]]=" -", " -", Tabela1[[#This Row],[Quantidade máxima (q) (tonelada)]]/Tabela1[[#This Row],[Qsup Secção P]])</f>
        <v xml:space="preserve"> -</v>
      </c>
      <c r="Y101" s="126" t="str">
        <f>IF(Tabela1[[#This Row],[Qsup Secção E]]=" -", " -", Tabela1[[#This Row],[Quantidade máxima (q) (tonelada)]]/Tabela1[[#This Row],[Qsup Secção E]])</f>
        <v xml:space="preserve"> -</v>
      </c>
      <c r="Z10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2" spans="2:27" s="1" customFormat="1" x14ac:dyDescent="0.3">
      <c r="B102" s="119"/>
      <c r="C102" s="120"/>
      <c r="D102" s="120"/>
      <c r="E102" s="120"/>
      <c r="F102" s="120"/>
      <c r="G102" s="120"/>
      <c r="H102" s="121"/>
      <c r="I102" s="120"/>
      <c r="J102" s="120"/>
      <c r="K102" s="120"/>
      <c r="L10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2" s="124" t="str">
        <f>IF(Tabela1[[#This Row],[Qinf Secção H]]=" -", " -", Tabela1[[#This Row],[Quantidade máxima (q) (tonelada)]]/Tabela1[[#This Row],[Qinf Secção H]])</f>
        <v xml:space="preserve"> -</v>
      </c>
      <c r="U102" s="125" t="str">
        <f>IF(Tabela1[[#This Row],[Qinf Secção P]]=" -", " -", Tabela1[[#This Row],[Quantidade máxima (q) (tonelada)]]/Tabela1[[#This Row],[Qinf Secção P]])</f>
        <v xml:space="preserve"> -</v>
      </c>
      <c r="V102" s="126" t="str">
        <f>IF(Tabela1[[#This Row],[Qinf Secção E]]=" -", " -", Tabela1[[#This Row],[Quantidade máxima (q) (tonelada)]]/Tabela1[[#This Row],[Qinf Secção E]])</f>
        <v xml:space="preserve"> -</v>
      </c>
      <c r="W102" s="125" t="str">
        <f>IF(Tabela1[[#This Row],[Qsup Secção H]]=" -", " -", Tabela1[[#This Row],[Quantidade máxima (q) (tonelada)]]/Tabela1[[#This Row],[Qsup Secção H]])</f>
        <v xml:space="preserve"> -</v>
      </c>
      <c r="X102" s="125" t="str">
        <f>IF(Tabela1[[#This Row],[Qsup Secção P]]=" -", " -", Tabela1[[#This Row],[Quantidade máxima (q) (tonelada)]]/Tabela1[[#This Row],[Qsup Secção P]])</f>
        <v xml:space="preserve"> -</v>
      </c>
      <c r="Y102" s="126" t="str">
        <f>IF(Tabela1[[#This Row],[Qsup Secção E]]=" -", " -", Tabela1[[#This Row],[Quantidade máxima (q) (tonelada)]]/Tabela1[[#This Row],[Qsup Secção E]])</f>
        <v xml:space="preserve"> -</v>
      </c>
      <c r="Z10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3" spans="2:27" s="1" customFormat="1" x14ac:dyDescent="0.3">
      <c r="B103" s="119"/>
      <c r="C103" s="120"/>
      <c r="D103" s="120"/>
      <c r="E103" s="120"/>
      <c r="F103" s="120"/>
      <c r="G103" s="120"/>
      <c r="H103" s="121"/>
      <c r="I103" s="120"/>
      <c r="J103" s="120"/>
      <c r="K103" s="120"/>
      <c r="L10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3" s="124" t="str">
        <f>IF(Tabela1[[#This Row],[Qinf Secção H]]=" -", " -", Tabela1[[#This Row],[Quantidade máxima (q) (tonelada)]]/Tabela1[[#This Row],[Qinf Secção H]])</f>
        <v xml:space="preserve"> -</v>
      </c>
      <c r="U103" s="125" t="str">
        <f>IF(Tabela1[[#This Row],[Qinf Secção P]]=" -", " -", Tabela1[[#This Row],[Quantidade máxima (q) (tonelada)]]/Tabela1[[#This Row],[Qinf Secção P]])</f>
        <v xml:space="preserve"> -</v>
      </c>
      <c r="V103" s="126" t="str">
        <f>IF(Tabela1[[#This Row],[Qinf Secção E]]=" -", " -", Tabela1[[#This Row],[Quantidade máxima (q) (tonelada)]]/Tabela1[[#This Row],[Qinf Secção E]])</f>
        <v xml:space="preserve"> -</v>
      </c>
      <c r="W103" s="125" t="str">
        <f>IF(Tabela1[[#This Row],[Qsup Secção H]]=" -", " -", Tabela1[[#This Row],[Quantidade máxima (q) (tonelada)]]/Tabela1[[#This Row],[Qsup Secção H]])</f>
        <v xml:space="preserve"> -</v>
      </c>
      <c r="X103" s="125" t="str">
        <f>IF(Tabela1[[#This Row],[Qsup Secção P]]=" -", " -", Tabela1[[#This Row],[Quantidade máxima (q) (tonelada)]]/Tabela1[[#This Row],[Qsup Secção P]])</f>
        <v xml:space="preserve"> -</v>
      </c>
      <c r="Y103" s="126" t="str">
        <f>IF(Tabela1[[#This Row],[Qsup Secção E]]=" -", " -", Tabela1[[#This Row],[Quantidade máxima (q) (tonelada)]]/Tabela1[[#This Row],[Qsup Secção E]])</f>
        <v xml:space="preserve"> -</v>
      </c>
      <c r="Z10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4" spans="2:27" s="1" customFormat="1" x14ac:dyDescent="0.3">
      <c r="B104" s="119"/>
      <c r="C104" s="120"/>
      <c r="D104" s="120"/>
      <c r="E104" s="120"/>
      <c r="F104" s="120"/>
      <c r="G104" s="120"/>
      <c r="H104" s="121"/>
      <c r="I104" s="120"/>
      <c r="J104" s="120"/>
      <c r="K104" s="120"/>
      <c r="L10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4" s="124" t="str">
        <f>IF(Tabela1[[#This Row],[Qinf Secção H]]=" -", " -", Tabela1[[#This Row],[Quantidade máxima (q) (tonelada)]]/Tabela1[[#This Row],[Qinf Secção H]])</f>
        <v xml:space="preserve"> -</v>
      </c>
      <c r="U104" s="125" t="str">
        <f>IF(Tabela1[[#This Row],[Qinf Secção P]]=" -", " -", Tabela1[[#This Row],[Quantidade máxima (q) (tonelada)]]/Tabela1[[#This Row],[Qinf Secção P]])</f>
        <v xml:space="preserve"> -</v>
      </c>
      <c r="V104" s="126" t="str">
        <f>IF(Tabela1[[#This Row],[Qinf Secção E]]=" -", " -", Tabela1[[#This Row],[Quantidade máxima (q) (tonelada)]]/Tabela1[[#This Row],[Qinf Secção E]])</f>
        <v xml:space="preserve"> -</v>
      </c>
      <c r="W104" s="125" t="str">
        <f>IF(Tabela1[[#This Row],[Qsup Secção H]]=" -", " -", Tabela1[[#This Row],[Quantidade máxima (q) (tonelada)]]/Tabela1[[#This Row],[Qsup Secção H]])</f>
        <v xml:space="preserve"> -</v>
      </c>
      <c r="X104" s="125" t="str">
        <f>IF(Tabela1[[#This Row],[Qsup Secção P]]=" -", " -", Tabela1[[#This Row],[Quantidade máxima (q) (tonelada)]]/Tabela1[[#This Row],[Qsup Secção P]])</f>
        <v xml:space="preserve"> -</v>
      </c>
      <c r="Y104" s="126" t="str">
        <f>IF(Tabela1[[#This Row],[Qsup Secção E]]=" -", " -", Tabela1[[#This Row],[Quantidade máxima (q) (tonelada)]]/Tabela1[[#This Row],[Qsup Secção E]])</f>
        <v xml:space="preserve"> -</v>
      </c>
      <c r="Z10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5" spans="2:27" s="1" customFormat="1" x14ac:dyDescent="0.3">
      <c r="B105" s="119"/>
      <c r="C105" s="120"/>
      <c r="D105" s="120"/>
      <c r="E105" s="120"/>
      <c r="F105" s="120"/>
      <c r="G105" s="120"/>
      <c r="H105" s="121"/>
      <c r="I105" s="120"/>
      <c r="J105" s="120"/>
      <c r="K105" s="120"/>
      <c r="L10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5" s="124" t="str">
        <f>IF(Tabela1[[#This Row],[Qinf Secção H]]=" -", " -", Tabela1[[#This Row],[Quantidade máxima (q) (tonelada)]]/Tabela1[[#This Row],[Qinf Secção H]])</f>
        <v xml:space="preserve"> -</v>
      </c>
      <c r="U105" s="125" t="str">
        <f>IF(Tabela1[[#This Row],[Qinf Secção P]]=" -", " -", Tabela1[[#This Row],[Quantidade máxima (q) (tonelada)]]/Tabela1[[#This Row],[Qinf Secção P]])</f>
        <v xml:space="preserve"> -</v>
      </c>
      <c r="V105" s="126" t="str">
        <f>IF(Tabela1[[#This Row],[Qinf Secção E]]=" -", " -", Tabela1[[#This Row],[Quantidade máxima (q) (tonelada)]]/Tabela1[[#This Row],[Qinf Secção E]])</f>
        <v xml:space="preserve"> -</v>
      </c>
      <c r="W105" s="125" t="str">
        <f>IF(Tabela1[[#This Row],[Qsup Secção H]]=" -", " -", Tabela1[[#This Row],[Quantidade máxima (q) (tonelada)]]/Tabela1[[#This Row],[Qsup Secção H]])</f>
        <v xml:space="preserve"> -</v>
      </c>
      <c r="X105" s="125" t="str">
        <f>IF(Tabela1[[#This Row],[Qsup Secção P]]=" -", " -", Tabela1[[#This Row],[Quantidade máxima (q) (tonelada)]]/Tabela1[[#This Row],[Qsup Secção P]])</f>
        <v xml:space="preserve"> -</v>
      </c>
      <c r="Y105" s="126" t="str">
        <f>IF(Tabela1[[#This Row],[Qsup Secção E]]=" -", " -", Tabela1[[#This Row],[Quantidade máxima (q) (tonelada)]]/Tabela1[[#This Row],[Qsup Secção E]])</f>
        <v xml:space="preserve"> -</v>
      </c>
      <c r="Z10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6" spans="2:27" s="1" customFormat="1" x14ac:dyDescent="0.3">
      <c r="B106" s="119"/>
      <c r="C106" s="120"/>
      <c r="D106" s="120"/>
      <c r="E106" s="120"/>
      <c r="F106" s="120"/>
      <c r="G106" s="120"/>
      <c r="H106" s="121"/>
      <c r="I106" s="120"/>
      <c r="J106" s="120"/>
      <c r="K106" s="120"/>
      <c r="L10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6" s="124" t="str">
        <f>IF(Tabela1[[#This Row],[Qinf Secção H]]=" -", " -", Tabela1[[#This Row],[Quantidade máxima (q) (tonelada)]]/Tabela1[[#This Row],[Qinf Secção H]])</f>
        <v xml:space="preserve"> -</v>
      </c>
      <c r="U106" s="125" t="str">
        <f>IF(Tabela1[[#This Row],[Qinf Secção P]]=" -", " -", Tabela1[[#This Row],[Quantidade máxima (q) (tonelada)]]/Tabela1[[#This Row],[Qinf Secção P]])</f>
        <v xml:space="preserve"> -</v>
      </c>
      <c r="V106" s="126" t="str">
        <f>IF(Tabela1[[#This Row],[Qinf Secção E]]=" -", " -", Tabela1[[#This Row],[Quantidade máxima (q) (tonelada)]]/Tabela1[[#This Row],[Qinf Secção E]])</f>
        <v xml:space="preserve"> -</v>
      </c>
      <c r="W106" s="125" t="str">
        <f>IF(Tabela1[[#This Row],[Qsup Secção H]]=" -", " -", Tabela1[[#This Row],[Quantidade máxima (q) (tonelada)]]/Tabela1[[#This Row],[Qsup Secção H]])</f>
        <v xml:space="preserve"> -</v>
      </c>
      <c r="X106" s="125" t="str">
        <f>IF(Tabela1[[#This Row],[Qsup Secção P]]=" -", " -", Tabela1[[#This Row],[Quantidade máxima (q) (tonelada)]]/Tabela1[[#This Row],[Qsup Secção P]])</f>
        <v xml:space="preserve"> -</v>
      </c>
      <c r="Y106" s="126" t="str">
        <f>IF(Tabela1[[#This Row],[Qsup Secção E]]=" -", " -", Tabela1[[#This Row],[Quantidade máxima (q) (tonelada)]]/Tabela1[[#This Row],[Qsup Secção E]])</f>
        <v xml:space="preserve"> -</v>
      </c>
      <c r="Z10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7" spans="2:27" s="1" customFormat="1" x14ac:dyDescent="0.3">
      <c r="B107" s="119"/>
      <c r="C107" s="120"/>
      <c r="D107" s="120"/>
      <c r="E107" s="120"/>
      <c r="F107" s="120"/>
      <c r="G107" s="120"/>
      <c r="H107" s="121"/>
      <c r="I107" s="120"/>
      <c r="J107" s="120"/>
      <c r="K107" s="120"/>
      <c r="L10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7" s="124" t="str">
        <f>IF(Tabela1[[#This Row],[Qinf Secção H]]=" -", " -", Tabela1[[#This Row],[Quantidade máxima (q) (tonelada)]]/Tabela1[[#This Row],[Qinf Secção H]])</f>
        <v xml:space="preserve"> -</v>
      </c>
      <c r="U107" s="125" t="str">
        <f>IF(Tabela1[[#This Row],[Qinf Secção P]]=" -", " -", Tabela1[[#This Row],[Quantidade máxima (q) (tonelada)]]/Tabela1[[#This Row],[Qinf Secção P]])</f>
        <v xml:space="preserve"> -</v>
      </c>
      <c r="V107" s="126" t="str">
        <f>IF(Tabela1[[#This Row],[Qinf Secção E]]=" -", " -", Tabela1[[#This Row],[Quantidade máxima (q) (tonelada)]]/Tabela1[[#This Row],[Qinf Secção E]])</f>
        <v xml:space="preserve"> -</v>
      </c>
      <c r="W107" s="125" t="str">
        <f>IF(Tabela1[[#This Row],[Qsup Secção H]]=" -", " -", Tabela1[[#This Row],[Quantidade máxima (q) (tonelada)]]/Tabela1[[#This Row],[Qsup Secção H]])</f>
        <v xml:space="preserve"> -</v>
      </c>
      <c r="X107" s="125" t="str">
        <f>IF(Tabela1[[#This Row],[Qsup Secção P]]=" -", " -", Tabela1[[#This Row],[Quantidade máxima (q) (tonelada)]]/Tabela1[[#This Row],[Qsup Secção P]])</f>
        <v xml:space="preserve"> -</v>
      </c>
      <c r="Y107" s="126" t="str">
        <f>IF(Tabela1[[#This Row],[Qsup Secção E]]=" -", " -", Tabela1[[#This Row],[Quantidade máxima (q) (tonelada)]]/Tabela1[[#This Row],[Qsup Secção E]])</f>
        <v xml:space="preserve"> -</v>
      </c>
      <c r="Z10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8" spans="2:27" s="1" customFormat="1" x14ac:dyDescent="0.3">
      <c r="B108" s="119"/>
      <c r="C108" s="120"/>
      <c r="D108" s="120"/>
      <c r="E108" s="120"/>
      <c r="F108" s="120"/>
      <c r="G108" s="120"/>
      <c r="H108" s="121"/>
      <c r="I108" s="120"/>
      <c r="J108" s="120"/>
      <c r="K108" s="120"/>
      <c r="L10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8" s="124" t="str">
        <f>IF(Tabela1[[#This Row],[Qinf Secção H]]=" -", " -", Tabela1[[#This Row],[Quantidade máxima (q) (tonelada)]]/Tabela1[[#This Row],[Qinf Secção H]])</f>
        <v xml:space="preserve"> -</v>
      </c>
      <c r="U108" s="125" t="str">
        <f>IF(Tabela1[[#This Row],[Qinf Secção P]]=" -", " -", Tabela1[[#This Row],[Quantidade máxima (q) (tonelada)]]/Tabela1[[#This Row],[Qinf Secção P]])</f>
        <v xml:space="preserve"> -</v>
      </c>
      <c r="V108" s="126" t="str">
        <f>IF(Tabela1[[#This Row],[Qinf Secção E]]=" -", " -", Tabela1[[#This Row],[Quantidade máxima (q) (tonelada)]]/Tabela1[[#This Row],[Qinf Secção E]])</f>
        <v xml:space="preserve"> -</v>
      </c>
      <c r="W108" s="125" t="str">
        <f>IF(Tabela1[[#This Row],[Qsup Secção H]]=" -", " -", Tabela1[[#This Row],[Quantidade máxima (q) (tonelada)]]/Tabela1[[#This Row],[Qsup Secção H]])</f>
        <v xml:space="preserve"> -</v>
      </c>
      <c r="X108" s="125" t="str">
        <f>IF(Tabela1[[#This Row],[Qsup Secção P]]=" -", " -", Tabela1[[#This Row],[Quantidade máxima (q) (tonelada)]]/Tabela1[[#This Row],[Qsup Secção P]])</f>
        <v xml:space="preserve"> -</v>
      </c>
      <c r="Y108" s="126" t="str">
        <f>IF(Tabela1[[#This Row],[Qsup Secção E]]=" -", " -", Tabela1[[#This Row],[Quantidade máxima (q) (tonelada)]]/Tabela1[[#This Row],[Qsup Secção E]])</f>
        <v xml:space="preserve"> -</v>
      </c>
      <c r="Z10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09" spans="2:27" s="1" customFormat="1" x14ac:dyDescent="0.3">
      <c r="B109" s="119"/>
      <c r="C109" s="120"/>
      <c r="D109" s="120"/>
      <c r="E109" s="120"/>
      <c r="F109" s="120"/>
      <c r="G109" s="120"/>
      <c r="H109" s="121"/>
      <c r="I109" s="120"/>
      <c r="J109" s="120"/>
      <c r="K109" s="120"/>
      <c r="L10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0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0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0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0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0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0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0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09" s="124" t="str">
        <f>IF(Tabela1[[#This Row],[Qinf Secção H]]=" -", " -", Tabela1[[#This Row],[Quantidade máxima (q) (tonelada)]]/Tabela1[[#This Row],[Qinf Secção H]])</f>
        <v xml:space="preserve"> -</v>
      </c>
      <c r="U109" s="125" t="str">
        <f>IF(Tabela1[[#This Row],[Qinf Secção P]]=" -", " -", Tabela1[[#This Row],[Quantidade máxima (q) (tonelada)]]/Tabela1[[#This Row],[Qinf Secção P]])</f>
        <v xml:space="preserve"> -</v>
      </c>
      <c r="V109" s="126" t="str">
        <f>IF(Tabela1[[#This Row],[Qinf Secção E]]=" -", " -", Tabela1[[#This Row],[Quantidade máxima (q) (tonelada)]]/Tabela1[[#This Row],[Qinf Secção E]])</f>
        <v xml:space="preserve"> -</v>
      </c>
      <c r="W109" s="125" t="str">
        <f>IF(Tabela1[[#This Row],[Qsup Secção H]]=" -", " -", Tabela1[[#This Row],[Quantidade máxima (q) (tonelada)]]/Tabela1[[#This Row],[Qsup Secção H]])</f>
        <v xml:space="preserve"> -</v>
      </c>
      <c r="X109" s="125" t="str">
        <f>IF(Tabela1[[#This Row],[Qsup Secção P]]=" -", " -", Tabela1[[#This Row],[Quantidade máxima (q) (tonelada)]]/Tabela1[[#This Row],[Qsup Secção P]])</f>
        <v xml:space="preserve"> -</v>
      </c>
      <c r="Y109" s="126" t="str">
        <f>IF(Tabela1[[#This Row],[Qsup Secção E]]=" -", " -", Tabela1[[#This Row],[Quantidade máxima (q) (tonelada)]]/Tabela1[[#This Row],[Qsup Secção E]])</f>
        <v xml:space="preserve"> -</v>
      </c>
      <c r="Z10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0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0" spans="2:27" s="1" customFormat="1" x14ac:dyDescent="0.3">
      <c r="B110" s="119"/>
      <c r="C110" s="120"/>
      <c r="D110" s="120"/>
      <c r="E110" s="120"/>
      <c r="F110" s="120"/>
      <c r="G110" s="120"/>
      <c r="H110" s="121"/>
      <c r="I110" s="120"/>
      <c r="J110" s="120"/>
      <c r="K110" s="120"/>
      <c r="L11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0" s="124" t="str">
        <f>IF(Tabela1[[#This Row],[Qinf Secção H]]=" -", " -", Tabela1[[#This Row],[Quantidade máxima (q) (tonelada)]]/Tabela1[[#This Row],[Qinf Secção H]])</f>
        <v xml:space="preserve"> -</v>
      </c>
      <c r="U110" s="125" t="str">
        <f>IF(Tabela1[[#This Row],[Qinf Secção P]]=" -", " -", Tabela1[[#This Row],[Quantidade máxima (q) (tonelada)]]/Tabela1[[#This Row],[Qinf Secção P]])</f>
        <v xml:space="preserve"> -</v>
      </c>
      <c r="V110" s="126" t="str">
        <f>IF(Tabela1[[#This Row],[Qinf Secção E]]=" -", " -", Tabela1[[#This Row],[Quantidade máxima (q) (tonelada)]]/Tabela1[[#This Row],[Qinf Secção E]])</f>
        <v xml:space="preserve"> -</v>
      </c>
      <c r="W110" s="125" t="str">
        <f>IF(Tabela1[[#This Row],[Qsup Secção H]]=" -", " -", Tabela1[[#This Row],[Quantidade máxima (q) (tonelada)]]/Tabela1[[#This Row],[Qsup Secção H]])</f>
        <v xml:space="preserve"> -</v>
      </c>
      <c r="X110" s="125" t="str">
        <f>IF(Tabela1[[#This Row],[Qsup Secção P]]=" -", " -", Tabela1[[#This Row],[Quantidade máxima (q) (tonelada)]]/Tabela1[[#This Row],[Qsup Secção P]])</f>
        <v xml:space="preserve"> -</v>
      </c>
      <c r="Y110" s="126" t="str">
        <f>IF(Tabela1[[#This Row],[Qsup Secção E]]=" -", " -", Tabela1[[#This Row],[Quantidade máxima (q) (tonelada)]]/Tabela1[[#This Row],[Qsup Secção E]])</f>
        <v xml:space="preserve"> -</v>
      </c>
      <c r="Z11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1" spans="2:27" s="1" customFormat="1" x14ac:dyDescent="0.3">
      <c r="B111" s="119"/>
      <c r="C111" s="120"/>
      <c r="D111" s="120"/>
      <c r="E111" s="120"/>
      <c r="F111" s="120"/>
      <c r="G111" s="120"/>
      <c r="H111" s="121"/>
      <c r="I111" s="120"/>
      <c r="J111" s="120"/>
      <c r="K111" s="120"/>
      <c r="L11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1" s="124" t="str">
        <f>IF(Tabela1[[#This Row],[Qinf Secção H]]=" -", " -", Tabela1[[#This Row],[Quantidade máxima (q) (tonelada)]]/Tabela1[[#This Row],[Qinf Secção H]])</f>
        <v xml:space="preserve"> -</v>
      </c>
      <c r="U111" s="125" t="str">
        <f>IF(Tabela1[[#This Row],[Qinf Secção P]]=" -", " -", Tabela1[[#This Row],[Quantidade máxima (q) (tonelada)]]/Tabela1[[#This Row],[Qinf Secção P]])</f>
        <v xml:space="preserve"> -</v>
      </c>
      <c r="V111" s="126" t="str">
        <f>IF(Tabela1[[#This Row],[Qinf Secção E]]=" -", " -", Tabela1[[#This Row],[Quantidade máxima (q) (tonelada)]]/Tabela1[[#This Row],[Qinf Secção E]])</f>
        <v xml:space="preserve"> -</v>
      </c>
      <c r="W111" s="125" t="str">
        <f>IF(Tabela1[[#This Row],[Qsup Secção H]]=" -", " -", Tabela1[[#This Row],[Quantidade máxima (q) (tonelada)]]/Tabela1[[#This Row],[Qsup Secção H]])</f>
        <v xml:space="preserve"> -</v>
      </c>
      <c r="X111" s="125" t="str">
        <f>IF(Tabela1[[#This Row],[Qsup Secção P]]=" -", " -", Tabela1[[#This Row],[Quantidade máxima (q) (tonelada)]]/Tabela1[[#This Row],[Qsup Secção P]])</f>
        <v xml:space="preserve"> -</v>
      </c>
      <c r="Y111" s="126" t="str">
        <f>IF(Tabela1[[#This Row],[Qsup Secção E]]=" -", " -", Tabela1[[#This Row],[Quantidade máxima (q) (tonelada)]]/Tabela1[[#This Row],[Qsup Secção E]])</f>
        <v xml:space="preserve"> -</v>
      </c>
      <c r="Z11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2" spans="2:27" s="1" customFormat="1" x14ac:dyDescent="0.3">
      <c r="B112" s="119"/>
      <c r="C112" s="120"/>
      <c r="D112" s="120"/>
      <c r="E112" s="120"/>
      <c r="F112" s="120"/>
      <c r="G112" s="120"/>
      <c r="H112" s="121"/>
      <c r="I112" s="120"/>
      <c r="J112" s="120"/>
      <c r="K112" s="120"/>
      <c r="L11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2" s="124" t="str">
        <f>IF(Tabela1[[#This Row],[Qinf Secção H]]=" -", " -", Tabela1[[#This Row],[Quantidade máxima (q) (tonelada)]]/Tabela1[[#This Row],[Qinf Secção H]])</f>
        <v xml:space="preserve"> -</v>
      </c>
      <c r="U112" s="125" t="str">
        <f>IF(Tabela1[[#This Row],[Qinf Secção P]]=" -", " -", Tabela1[[#This Row],[Quantidade máxima (q) (tonelada)]]/Tabela1[[#This Row],[Qinf Secção P]])</f>
        <v xml:space="preserve"> -</v>
      </c>
      <c r="V112" s="126" t="str">
        <f>IF(Tabela1[[#This Row],[Qinf Secção E]]=" -", " -", Tabela1[[#This Row],[Quantidade máxima (q) (tonelada)]]/Tabela1[[#This Row],[Qinf Secção E]])</f>
        <v xml:space="preserve"> -</v>
      </c>
      <c r="W112" s="125" t="str">
        <f>IF(Tabela1[[#This Row],[Qsup Secção H]]=" -", " -", Tabela1[[#This Row],[Quantidade máxima (q) (tonelada)]]/Tabela1[[#This Row],[Qsup Secção H]])</f>
        <v xml:space="preserve"> -</v>
      </c>
      <c r="X112" s="125" t="str">
        <f>IF(Tabela1[[#This Row],[Qsup Secção P]]=" -", " -", Tabela1[[#This Row],[Quantidade máxima (q) (tonelada)]]/Tabela1[[#This Row],[Qsup Secção P]])</f>
        <v xml:space="preserve"> -</v>
      </c>
      <c r="Y112" s="126" t="str">
        <f>IF(Tabela1[[#This Row],[Qsup Secção E]]=" -", " -", Tabela1[[#This Row],[Quantidade máxima (q) (tonelada)]]/Tabela1[[#This Row],[Qsup Secção E]])</f>
        <v xml:space="preserve"> -</v>
      </c>
      <c r="Z11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3" spans="2:27" s="1" customFormat="1" x14ac:dyDescent="0.3">
      <c r="B113" s="119"/>
      <c r="C113" s="120"/>
      <c r="D113" s="120"/>
      <c r="E113" s="120"/>
      <c r="F113" s="120"/>
      <c r="G113" s="120"/>
      <c r="H113" s="121"/>
      <c r="I113" s="120"/>
      <c r="J113" s="120"/>
      <c r="K113" s="120"/>
      <c r="L11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3" s="124" t="str">
        <f>IF(Tabela1[[#This Row],[Qinf Secção H]]=" -", " -", Tabela1[[#This Row],[Quantidade máxima (q) (tonelada)]]/Tabela1[[#This Row],[Qinf Secção H]])</f>
        <v xml:space="preserve"> -</v>
      </c>
      <c r="U113" s="125" t="str">
        <f>IF(Tabela1[[#This Row],[Qinf Secção P]]=" -", " -", Tabela1[[#This Row],[Quantidade máxima (q) (tonelada)]]/Tabela1[[#This Row],[Qinf Secção P]])</f>
        <v xml:space="preserve"> -</v>
      </c>
      <c r="V113" s="126" t="str">
        <f>IF(Tabela1[[#This Row],[Qinf Secção E]]=" -", " -", Tabela1[[#This Row],[Quantidade máxima (q) (tonelada)]]/Tabela1[[#This Row],[Qinf Secção E]])</f>
        <v xml:space="preserve"> -</v>
      </c>
      <c r="W113" s="125" t="str">
        <f>IF(Tabela1[[#This Row],[Qsup Secção H]]=" -", " -", Tabela1[[#This Row],[Quantidade máxima (q) (tonelada)]]/Tabela1[[#This Row],[Qsup Secção H]])</f>
        <v xml:space="preserve"> -</v>
      </c>
      <c r="X113" s="125" t="str">
        <f>IF(Tabela1[[#This Row],[Qsup Secção P]]=" -", " -", Tabela1[[#This Row],[Quantidade máxima (q) (tonelada)]]/Tabela1[[#This Row],[Qsup Secção P]])</f>
        <v xml:space="preserve"> -</v>
      </c>
      <c r="Y113" s="126" t="str">
        <f>IF(Tabela1[[#This Row],[Qsup Secção E]]=" -", " -", Tabela1[[#This Row],[Quantidade máxima (q) (tonelada)]]/Tabela1[[#This Row],[Qsup Secção E]])</f>
        <v xml:space="preserve"> -</v>
      </c>
      <c r="Z11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4" spans="2:27" s="1" customFormat="1" x14ac:dyDescent="0.3">
      <c r="B114" s="119"/>
      <c r="C114" s="120"/>
      <c r="D114" s="120"/>
      <c r="E114" s="120"/>
      <c r="F114" s="120"/>
      <c r="G114" s="120"/>
      <c r="H114" s="121"/>
      <c r="I114" s="120"/>
      <c r="J114" s="120"/>
      <c r="K114" s="120"/>
      <c r="L11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4" s="124" t="str">
        <f>IF(Tabela1[[#This Row],[Qinf Secção H]]=" -", " -", Tabela1[[#This Row],[Quantidade máxima (q) (tonelada)]]/Tabela1[[#This Row],[Qinf Secção H]])</f>
        <v xml:space="preserve"> -</v>
      </c>
      <c r="U114" s="125" t="str">
        <f>IF(Tabela1[[#This Row],[Qinf Secção P]]=" -", " -", Tabela1[[#This Row],[Quantidade máxima (q) (tonelada)]]/Tabela1[[#This Row],[Qinf Secção P]])</f>
        <v xml:space="preserve"> -</v>
      </c>
      <c r="V114" s="126" t="str">
        <f>IF(Tabela1[[#This Row],[Qinf Secção E]]=" -", " -", Tabela1[[#This Row],[Quantidade máxima (q) (tonelada)]]/Tabela1[[#This Row],[Qinf Secção E]])</f>
        <v xml:space="preserve"> -</v>
      </c>
      <c r="W114" s="125" t="str">
        <f>IF(Tabela1[[#This Row],[Qsup Secção H]]=" -", " -", Tabela1[[#This Row],[Quantidade máxima (q) (tonelada)]]/Tabela1[[#This Row],[Qsup Secção H]])</f>
        <v xml:space="preserve"> -</v>
      </c>
      <c r="X114" s="125" t="str">
        <f>IF(Tabela1[[#This Row],[Qsup Secção P]]=" -", " -", Tabela1[[#This Row],[Quantidade máxima (q) (tonelada)]]/Tabela1[[#This Row],[Qsup Secção P]])</f>
        <v xml:space="preserve"> -</v>
      </c>
      <c r="Y114" s="126" t="str">
        <f>IF(Tabela1[[#This Row],[Qsup Secção E]]=" -", " -", Tabela1[[#This Row],[Quantidade máxima (q) (tonelada)]]/Tabela1[[#This Row],[Qsup Secção E]])</f>
        <v xml:space="preserve"> -</v>
      </c>
      <c r="Z11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5" spans="2:27" s="1" customFormat="1" x14ac:dyDescent="0.3">
      <c r="B115" s="119"/>
      <c r="C115" s="120"/>
      <c r="D115" s="120"/>
      <c r="E115" s="120"/>
      <c r="F115" s="120"/>
      <c r="G115" s="120"/>
      <c r="H115" s="121"/>
      <c r="I115" s="120"/>
      <c r="J115" s="120"/>
      <c r="K115" s="120"/>
      <c r="L11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5" s="124" t="str">
        <f>IF(Tabela1[[#This Row],[Qinf Secção H]]=" -", " -", Tabela1[[#This Row],[Quantidade máxima (q) (tonelada)]]/Tabela1[[#This Row],[Qinf Secção H]])</f>
        <v xml:space="preserve"> -</v>
      </c>
      <c r="U115" s="125" t="str">
        <f>IF(Tabela1[[#This Row],[Qinf Secção P]]=" -", " -", Tabela1[[#This Row],[Quantidade máxima (q) (tonelada)]]/Tabela1[[#This Row],[Qinf Secção P]])</f>
        <v xml:space="preserve"> -</v>
      </c>
      <c r="V115" s="126" t="str">
        <f>IF(Tabela1[[#This Row],[Qinf Secção E]]=" -", " -", Tabela1[[#This Row],[Quantidade máxima (q) (tonelada)]]/Tabela1[[#This Row],[Qinf Secção E]])</f>
        <v xml:space="preserve"> -</v>
      </c>
      <c r="W115" s="125" t="str">
        <f>IF(Tabela1[[#This Row],[Qsup Secção H]]=" -", " -", Tabela1[[#This Row],[Quantidade máxima (q) (tonelada)]]/Tabela1[[#This Row],[Qsup Secção H]])</f>
        <v xml:space="preserve"> -</v>
      </c>
      <c r="X115" s="125" t="str">
        <f>IF(Tabela1[[#This Row],[Qsup Secção P]]=" -", " -", Tabela1[[#This Row],[Quantidade máxima (q) (tonelada)]]/Tabela1[[#This Row],[Qsup Secção P]])</f>
        <v xml:space="preserve"> -</v>
      </c>
      <c r="Y115" s="126" t="str">
        <f>IF(Tabela1[[#This Row],[Qsup Secção E]]=" -", " -", Tabela1[[#This Row],[Quantidade máxima (q) (tonelada)]]/Tabela1[[#This Row],[Qsup Secção E]])</f>
        <v xml:space="preserve"> -</v>
      </c>
      <c r="Z11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6" spans="2:27" s="1" customFormat="1" x14ac:dyDescent="0.3">
      <c r="B116" s="119"/>
      <c r="C116" s="120"/>
      <c r="D116" s="120"/>
      <c r="E116" s="120"/>
      <c r="F116" s="120"/>
      <c r="G116" s="120"/>
      <c r="H116" s="121"/>
      <c r="I116" s="120"/>
      <c r="J116" s="120"/>
      <c r="K116" s="120"/>
      <c r="L11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6" s="124" t="str">
        <f>IF(Tabela1[[#This Row],[Qinf Secção H]]=" -", " -", Tabela1[[#This Row],[Quantidade máxima (q) (tonelada)]]/Tabela1[[#This Row],[Qinf Secção H]])</f>
        <v xml:space="preserve"> -</v>
      </c>
      <c r="U116" s="125" t="str">
        <f>IF(Tabela1[[#This Row],[Qinf Secção P]]=" -", " -", Tabela1[[#This Row],[Quantidade máxima (q) (tonelada)]]/Tabela1[[#This Row],[Qinf Secção P]])</f>
        <v xml:space="preserve"> -</v>
      </c>
      <c r="V116" s="126" t="str">
        <f>IF(Tabela1[[#This Row],[Qinf Secção E]]=" -", " -", Tabela1[[#This Row],[Quantidade máxima (q) (tonelada)]]/Tabela1[[#This Row],[Qinf Secção E]])</f>
        <v xml:space="preserve"> -</v>
      </c>
      <c r="W116" s="125" t="str">
        <f>IF(Tabela1[[#This Row],[Qsup Secção H]]=" -", " -", Tabela1[[#This Row],[Quantidade máxima (q) (tonelada)]]/Tabela1[[#This Row],[Qsup Secção H]])</f>
        <v xml:space="preserve"> -</v>
      </c>
      <c r="X116" s="125" t="str">
        <f>IF(Tabela1[[#This Row],[Qsup Secção P]]=" -", " -", Tabela1[[#This Row],[Quantidade máxima (q) (tonelada)]]/Tabela1[[#This Row],[Qsup Secção P]])</f>
        <v xml:space="preserve"> -</v>
      </c>
      <c r="Y116" s="126" t="str">
        <f>IF(Tabela1[[#This Row],[Qsup Secção E]]=" -", " -", Tabela1[[#This Row],[Quantidade máxima (q) (tonelada)]]/Tabela1[[#This Row],[Qsup Secção E]])</f>
        <v xml:space="preserve"> -</v>
      </c>
      <c r="Z11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7" spans="2:27" s="1" customFormat="1" x14ac:dyDescent="0.3">
      <c r="B117" s="119"/>
      <c r="C117" s="120"/>
      <c r="D117" s="120"/>
      <c r="E117" s="120"/>
      <c r="F117" s="120"/>
      <c r="G117" s="120"/>
      <c r="H117" s="121"/>
      <c r="I117" s="120"/>
      <c r="J117" s="120"/>
      <c r="K117" s="120"/>
      <c r="L11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7" s="124" t="str">
        <f>IF(Tabela1[[#This Row],[Qinf Secção H]]=" -", " -", Tabela1[[#This Row],[Quantidade máxima (q) (tonelada)]]/Tabela1[[#This Row],[Qinf Secção H]])</f>
        <v xml:space="preserve"> -</v>
      </c>
      <c r="U117" s="125" t="str">
        <f>IF(Tabela1[[#This Row],[Qinf Secção P]]=" -", " -", Tabela1[[#This Row],[Quantidade máxima (q) (tonelada)]]/Tabela1[[#This Row],[Qinf Secção P]])</f>
        <v xml:space="preserve"> -</v>
      </c>
      <c r="V117" s="126" t="str">
        <f>IF(Tabela1[[#This Row],[Qinf Secção E]]=" -", " -", Tabela1[[#This Row],[Quantidade máxima (q) (tonelada)]]/Tabela1[[#This Row],[Qinf Secção E]])</f>
        <v xml:space="preserve"> -</v>
      </c>
      <c r="W117" s="125" t="str">
        <f>IF(Tabela1[[#This Row],[Qsup Secção H]]=" -", " -", Tabela1[[#This Row],[Quantidade máxima (q) (tonelada)]]/Tabela1[[#This Row],[Qsup Secção H]])</f>
        <v xml:space="preserve"> -</v>
      </c>
      <c r="X117" s="125" t="str">
        <f>IF(Tabela1[[#This Row],[Qsup Secção P]]=" -", " -", Tabela1[[#This Row],[Quantidade máxima (q) (tonelada)]]/Tabela1[[#This Row],[Qsup Secção P]])</f>
        <v xml:space="preserve"> -</v>
      </c>
      <c r="Y117" s="126" t="str">
        <f>IF(Tabela1[[#This Row],[Qsup Secção E]]=" -", " -", Tabela1[[#This Row],[Quantidade máxima (q) (tonelada)]]/Tabela1[[#This Row],[Qsup Secção E]])</f>
        <v xml:space="preserve"> -</v>
      </c>
      <c r="Z11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8" spans="2:27" s="1" customFormat="1" x14ac:dyDescent="0.3">
      <c r="B118" s="119"/>
      <c r="C118" s="120"/>
      <c r="D118" s="120"/>
      <c r="E118" s="120"/>
      <c r="F118" s="120"/>
      <c r="G118" s="120"/>
      <c r="H118" s="121"/>
      <c r="I118" s="120"/>
      <c r="J118" s="120"/>
      <c r="K118" s="120"/>
      <c r="L11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8" s="124" t="str">
        <f>IF(Tabela1[[#This Row],[Qinf Secção H]]=" -", " -", Tabela1[[#This Row],[Quantidade máxima (q) (tonelada)]]/Tabela1[[#This Row],[Qinf Secção H]])</f>
        <v xml:space="preserve"> -</v>
      </c>
      <c r="U118" s="125" t="str">
        <f>IF(Tabela1[[#This Row],[Qinf Secção P]]=" -", " -", Tabela1[[#This Row],[Quantidade máxima (q) (tonelada)]]/Tabela1[[#This Row],[Qinf Secção P]])</f>
        <v xml:space="preserve"> -</v>
      </c>
      <c r="V118" s="126" t="str">
        <f>IF(Tabela1[[#This Row],[Qinf Secção E]]=" -", " -", Tabela1[[#This Row],[Quantidade máxima (q) (tonelada)]]/Tabela1[[#This Row],[Qinf Secção E]])</f>
        <v xml:space="preserve"> -</v>
      </c>
      <c r="W118" s="125" t="str">
        <f>IF(Tabela1[[#This Row],[Qsup Secção H]]=" -", " -", Tabela1[[#This Row],[Quantidade máxima (q) (tonelada)]]/Tabela1[[#This Row],[Qsup Secção H]])</f>
        <v xml:space="preserve"> -</v>
      </c>
      <c r="X118" s="125" t="str">
        <f>IF(Tabela1[[#This Row],[Qsup Secção P]]=" -", " -", Tabela1[[#This Row],[Quantidade máxima (q) (tonelada)]]/Tabela1[[#This Row],[Qsup Secção P]])</f>
        <v xml:space="preserve"> -</v>
      </c>
      <c r="Y118" s="126" t="str">
        <f>IF(Tabela1[[#This Row],[Qsup Secção E]]=" -", " -", Tabela1[[#This Row],[Quantidade máxima (q) (tonelada)]]/Tabela1[[#This Row],[Qsup Secção E]])</f>
        <v xml:space="preserve"> -</v>
      </c>
      <c r="Z11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19" spans="2:27" s="1" customFormat="1" x14ac:dyDescent="0.3">
      <c r="B119" s="119"/>
      <c r="C119" s="120"/>
      <c r="D119" s="120"/>
      <c r="E119" s="120"/>
      <c r="F119" s="120"/>
      <c r="G119" s="120"/>
      <c r="H119" s="121"/>
      <c r="I119" s="120"/>
      <c r="J119" s="120"/>
      <c r="K119" s="120"/>
      <c r="L11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1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1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1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1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1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1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1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19" s="124" t="str">
        <f>IF(Tabela1[[#This Row],[Qinf Secção H]]=" -", " -", Tabela1[[#This Row],[Quantidade máxima (q) (tonelada)]]/Tabela1[[#This Row],[Qinf Secção H]])</f>
        <v xml:space="preserve"> -</v>
      </c>
      <c r="U119" s="125" t="str">
        <f>IF(Tabela1[[#This Row],[Qinf Secção P]]=" -", " -", Tabela1[[#This Row],[Quantidade máxima (q) (tonelada)]]/Tabela1[[#This Row],[Qinf Secção P]])</f>
        <v xml:space="preserve"> -</v>
      </c>
      <c r="V119" s="126" t="str">
        <f>IF(Tabela1[[#This Row],[Qinf Secção E]]=" -", " -", Tabela1[[#This Row],[Quantidade máxima (q) (tonelada)]]/Tabela1[[#This Row],[Qinf Secção E]])</f>
        <v xml:space="preserve"> -</v>
      </c>
      <c r="W119" s="125" t="str">
        <f>IF(Tabela1[[#This Row],[Qsup Secção H]]=" -", " -", Tabela1[[#This Row],[Quantidade máxima (q) (tonelada)]]/Tabela1[[#This Row],[Qsup Secção H]])</f>
        <v xml:space="preserve"> -</v>
      </c>
      <c r="X119" s="125" t="str">
        <f>IF(Tabela1[[#This Row],[Qsup Secção P]]=" -", " -", Tabela1[[#This Row],[Quantidade máxima (q) (tonelada)]]/Tabela1[[#This Row],[Qsup Secção P]])</f>
        <v xml:space="preserve"> -</v>
      </c>
      <c r="Y119" s="126" t="str">
        <f>IF(Tabela1[[#This Row],[Qsup Secção E]]=" -", " -", Tabela1[[#This Row],[Quantidade máxima (q) (tonelada)]]/Tabela1[[#This Row],[Qsup Secção E]])</f>
        <v xml:space="preserve"> -</v>
      </c>
      <c r="Z11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1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0" spans="2:27" s="1" customFormat="1" x14ac:dyDescent="0.3">
      <c r="B120" s="119"/>
      <c r="C120" s="120"/>
      <c r="D120" s="120"/>
      <c r="E120" s="120"/>
      <c r="F120" s="120"/>
      <c r="G120" s="120"/>
      <c r="H120" s="121"/>
      <c r="I120" s="120"/>
      <c r="J120" s="120"/>
      <c r="K120" s="120"/>
      <c r="L12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0" s="124" t="str">
        <f>IF(Tabela1[[#This Row],[Qinf Secção H]]=" -", " -", Tabela1[[#This Row],[Quantidade máxima (q) (tonelada)]]/Tabela1[[#This Row],[Qinf Secção H]])</f>
        <v xml:space="preserve"> -</v>
      </c>
      <c r="U120" s="125" t="str">
        <f>IF(Tabela1[[#This Row],[Qinf Secção P]]=" -", " -", Tabela1[[#This Row],[Quantidade máxima (q) (tonelada)]]/Tabela1[[#This Row],[Qinf Secção P]])</f>
        <v xml:space="preserve"> -</v>
      </c>
      <c r="V120" s="126" t="str">
        <f>IF(Tabela1[[#This Row],[Qinf Secção E]]=" -", " -", Tabela1[[#This Row],[Quantidade máxima (q) (tonelada)]]/Tabela1[[#This Row],[Qinf Secção E]])</f>
        <v xml:space="preserve"> -</v>
      </c>
      <c r="W120" s="125" t="str">
        <f>IF(Tabela1[[#This Row],[Qsup Secção H]]=" -", " -", Tabela1[[#This Row],[Quantidade máxima (q) (tonelada)]]/Tabela1[[#This Row],[Qsup Secção H]])</f>
        <v xml:space="preserve"> -</v>
      </c>
      <c r="X120" s="125" t="str">
        <f>IF(Tabela1[[#This Row],[Qsup Secção P]]=" -", " -", Tabela1[[#This Row],[Quantidade máxima (q) (tonelada)]]/Tabela1[[#This Row],[Qsup Secção P]])</f>
        <v xml:space="preserve"> -</v>
      </c>
      <c r="Y120" s="126" t="str">
        <f>IF(Tabela1[[#This Row],[Qsup Secção E]]=" -", " -", Tabela1[[#This Row],[Quantidade máxima (q) (tonelada)]]/Tabela1[[#This Row],[Qsup Secção E]])</f>
        <v xml:space="preserve"> -</v>
      </c>
      <c r="Z12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1" spans="2:27" s="1" customFormat="1" x14ac:dyDescent="0.3">
      <c r="B121" s="119"/>
      <c r="C121" s="120"/>
      <c r="D121" s="120"/>
      <c r="E121" s="120"/>
      <c r="F121" s="120"/>
      <c r="G121" s="120"/>
      <c r="H121" s="121"/>
      <c r="I121" s="120"/>
      <c r="J121" s="120"/>
      <c r="K121" s="120"/>
      <c r="L12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1" s="124" t="str">
        <f>IF(Tabela1[[#This Row],[Qinf Secção H]]=" -", " -", Tabela1[[#This Row],[Quantidade máxima (q) (tonelada)]]/Tabela1[[#This Row],[Qinf Secção H]])</f>
        <v xml:space="preserve"> -</v>
      </c>
      <c r="U121" s="125" t="str">
        <f>IF(Tabela1[[#This Row],[Qinf Secção P]]=" -", " -", Tabela1[[#This Row],[Quantidade máxima (q) (tonelada)]]/Tabela1[[#This Row],[Qinf Secção P]])</f>
        <v xml:space="preserve"> -</v>
      </c>
      <c r="V121" s="126" t="str">
        <f>IF(Tabela1[[#This Row],[Qinf Secção E]]=" -", " -", Tabela1[[#This Row],[Quantidade máxima (q) (tonelada)]]/Tabela1[[#This Row],[Qinf Secção E]])</f>
        <v xml:space="preserve"> -</v>
      </c>
      <c r="W121" s="125" t="str">
        <f>IF(Tabela1[[#This Row],[Qsup Secção H]]=" -", " -", Tabela1[[#This Row],[Quantidade máxima (q) (tonelada)]]/Tabela1[[#This Row],[Qsup Secção H]])</f>
        <v xml:space="preserve"> -</v>
      </c>
      <c r="X121" s="125" t="str">
        <f>IF(Tabela1[[#This Row],[Qsup Secção P]]=" -", " -", Tabela1[[#This Row],[Quantidade máxima (q) (tonelada)]]/Tabela1[[#This Row],[Qsup Secção P]])</f>
        <v xml:space="preserve"> -</v>
      </c>
      <c r="Y121" s="126" t="str">
        <f>IF(Tabela1[[#This Row],[Qsup Secção E]]=" -", " -", Tabela1[[#This Row],[Quantidade máxima (q) (tonelada)]]/Tabela1[[#This Row],[Qsup Secção E]])</f>
        <v xml:space="preserve"> -</v>
      </c>
      <c r="Z12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2" spans="2:27" s="1" customFormat="1" x14ac:dyDescent="0.3">
      <c r="B122" s="119"/>
      <c r="C122" s="120"/>
      <c r="D122" s="120"/>
      <c r="E122" s="120"/>
      <c r="F122" s="120"/>
      <c r="G122" s="120"/>
      <c r="H122" s="121"/>
      <c r="I122" s="120"/>
      <c r="J122" s="120"/>
      <c r="K122" s="120"/>
      <c r="L12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2" s="124" t="str">
        <f>IF(Tabela1[[#This Row],[Qinf Secção H]]=" -", " -", Tabela1[[#This Row],[Quantidade máxima (q) (tonelada)]]/Tabela1[[#This Row],[Qinf Secção H]])</f>
        <v xml:space="preserve"> -</v>
      </c>
      <c r="U122" s="125" t="str">
        <f>IF(Tabela1[[#This Row],[Qinf Secção P]]=" -", " -", Tabela1[[#This Row],[Quantidade máxima (q) (tonelada)]]/Tabela1[[#This Row],[Qinf Secção P]])</f>
        <v xml:space="preserve"> -</v>
      </c>
      <c r="V122" s="126" t="str">
        <f>IF(Tabela1[[#This Row],[Qinf Secção E]]=" -", " -", Tabela1[[#This Row],[Quantidade máxima (q) (tonelada)]]/Tabela1[[#This Row],[Qinf Secção E]])</f>
        <v xml:space="preserve"> -</v>
      </c>
      <c r="W122" s="125" t="str">
        <f>IF(Tabela1[[#This Row],[Qsup Secção H]]=" -", " -", Tabela1[[#This Row],[Quantidade máxima (q) (tonelada)]]/Tabela1[[#This Row],[Qsup Secção H]])</f>
        <v xml:space="preserve"> -</v>
      </c>
      <c r="X122" s="125" t="str">
        <f>IF(Tabela1[[#This Row],[Qsup Secção P]]=" -", " -", Tabela1[[#This Row],[Quantidade máxima (q) (tonelada)]]/Tabela1[[#This Row],[Qsup Secção P]])</f>
        <v xml:space="preserve"> -</v>
      </c>
      <c r="Y122" s="126" t="str">
        <f>IF(Tabela1[[#This Row],[Qsup Secção E]]=" -", " -", Tabela1[[#This Row],[Quantidade máxima (q) (tonelada)]]/Tabela1[[#This Row],[Qsup Secção E]])</f>
        <v xml:space="preserve"> -</v>
      </c>
      <c r="Z12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3" spans="2:27" s="1" customFormat="1" x14ac:dyDescent="0.3">
      <c r="B123" s="119"/>
      <c r="C123" s="120"/>
      <c r="D123" s="120"/>
      <c r="E123" s="120"/>
      <c r="F123" s="120"/>
      <c r="G123" s="120"/>
      <c r="H123" s="121"/>
      <c r="I123" s="120"/>
      <c r="J123" s="120"/>
      <c r="K123" s="120"/>
      <c r="L12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3" s="124" t="str">
        <f>IF(Tabela1[[#This Row],[Qinf Secção H]]=" -", " -", Tabela1[[#This Row],[Quantidade máxima (q) (tonelada)]]/Tabela1[[#This Row],[Qinf Secção H]])</f>
        <v xml:space="preserve"> -</v>
      </c>
      <c r="U123" s="125" t="str">
        <f>IF(Tabela1[[#This Row],[Qinf Secção P]]=" -", " -", Tabela1[[#This Row],[Quantidade máxima (q) (tonelada)]]/Tabela1[[#This Row],[Qinf Secção P]])</f>
        <v xml:space="preserve"> -</v>
      </c>
      <c r="V123" s="126" t="str">
        <f>IF(Tabela1[[#This Row],[Qinf Secção E]]=" -", " -", Tabela1[[#This Row],[Quantidade máxima (q) (tonelada)]]/Tabela1[[#This Row],[Qinf Secção E]])</f>
        <v xml:space="preserve"> -</v>
      </c>
      <c r="W123" s="125" t="str">
        <f>IF(Tabela1[[#This Row],[Qsup Secção H]]=" -", " -", Tabela1[[#This Row],[Quantidade máxima (q) (tonelada)]]/Tabela1[[#This Row],[Qsup Secção H]])</f>
        <v xml:space="preserve"> -</v>
      </c>
      <c r="X123" s="125" t="str">
        <f>IF(Tabela1[[#This Row],[Qsup Secção P]]=" -", " -", Tabela1[[#This Row],[Quantidade máxima (q) (tonelada)]]/Tabela1[[#This Row],[Qsup Secção P]])</f>
        <v xml:space="preserve"> -</v>
      </c>
      <c r="Y123" s="126" t="str">
        <f>IF(Tabela1[[#This Row],[Qsup Secção E]]=" -", " -", Tabela1[[#This Row],[Quantidade máxima (q) (tonelada)]]/Tabela1[[#This Row],[Qsup Secção E]])</f>
        <v xml:space="preserve"> -</v>
      </c>
      <c r="Z12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4" spans="2:27" s="1" customFormat="1" x14ac:dyDescent="0.3">
      <c r="B124" s="119"/>
      <c r="C124" s="120"/>
      <c r="D124" s="120"/>
      <c r="E124" s="120"/>
      <c r="F124" s="120"/>
      <c r="G124" s="120"/>
      <c r="H124" s="121"/>
      <c r="I124" s="120"/>
      <c r="J124" s="120"/>
      <c r="K124" s="120"/>
      <c r="L12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4" s="124" t="str">
        <f>IF(Tabela1[[#This Row],[Qinf Secção H]]=" -", " -", Tabela1[[#This Row],[Quantidade máxima (q) (tonelada)]]/Tabela1[[#This Row],[Qinf Secção H]])</f>
        <v xml:space="preserve"> -</v>
      </c>
      <c r="U124" s="125" t="str">
        <f>IF(Tabela1[[#This Row],[Qinf Secção P]]=" -", " -", Tabela1[[#This Row],[Quantidade máxima (q) (tonelada)]]/Tabela1[[#This Row],[Qinf Secção P]])</f>
        <v xml:space="preserve"> -</v>
      </c>
      <c r="V124" s="126" t="str">
        <f>IF(Tabela1[[#This Row],[Qinf Secção E]]=" -", " -", Tabela1[[#This Row],[Quantidade máxima (q) (tonelada)]]/Tabela1[[#This Row],[Qinf Secção E]])</f>
        <v xml:space="preserve"> -</v>
      </c>
      <c r="W124" s="125" t="str">
        <f>IF(Tabela1[[#This Row],[Qsup Secção H]]=" -", " -", Tabela1[[#This Row],[Quantidade máxima (q) (tonelada)]]/Tabela1[[#This Row],[Qsup Secção H]])</f>
        <v xml:space="preserve"> -</v>
      </c>
      <c r="X124" s="125" t="str">
        <f>IF(Tabela1[[#This Row],[Qsup Secção P]]=" -", " -", Tabela1[[#This Row],[Quantidade máxima (q) (tonelada)]]/Tabela1[[#This Row],[Qsup Secção P]])</f>
        <v xml:space="preserve"> -</v>
      </c>
      <c r="Y124" s="126" t="str">
        <f>IF(Tabela1[[#This Row],[Qsup Secção E]]=" -", " -", Tabela1[[#This Row],[Quantidade máxima (q) (tonelada)]]/Tabela1[[#This Row],[Qsup Secção E]])</f>
        <v xml:space="preserve"> -</v>
      </c>
      <c r="Z12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5" spans="2:27" s="1" customFormat="1" x14ac:dyDescent="0.3">
      <c r="B125" s="119"/>
      <c r="C125" s="120"/>
      <c r="D125" s="120"/>
      <c r="E125" s="120"/>
      <c r="F125" s="120"/>
      <c r="G125" s="120"/>
      <c r="H125" s="121"/>
      <c r="I125" s="120"/>
      <c r="J125" s="120"/>
      <c r="K125" s="120"/>
      <c r="L12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5" s="124" t="str">
        <f>IF(Tabela1[[#This Row],[Qinf Secção H]]=" -", " -", Tabela1[[#This Row],[Quantidade máxima (q) (tonelada)]]/Tabela1[[#This Row],[Qinf Secção H]])</f>
        <v xml:space="preserve"> -</v>
      </c>
      <c r="U125" s="125" t="str">
        <f>IF(Tabela1[[#This Row],[Qinf Secção P]]=" -", " -", Tabela1[[#This Row],[Quantidade máxima (q) (tonelada)]]/Tabela1[[#This Row],[Qinf Secção P]])</f>
        <v xml:space="preserve"> -</v>
      </c>
      <c r="V125" s="126" t="str">
        <f>IF(Tabela1[[#This Row],[Qinf Secção E]]=" -", " -", Tabela1[[#This Row],[Quantidade máxima (q) (tonelada)]]/Tabela1[[#This Row],[Qinf Secção E]])</f>
        <v xml:space="preserve"> -</v>
      </c>
      <c r="W125" s="125" t="str">
        <f>IF(Tabela1[[#This Row],[Qsup Secção H]]=" -", " -", Tabela1[[#This Row],[Quantidade máxima (q) (tonelada)]]/Tabela1[[#This Row],[Qsup Secção H]])</f>
        <v xml:space="preserve"> -</v>
      </c>
      <c r="X125" s="125" t="str">
        <f>IF(Tabela1[[#This Row],[Qsup Secção P]]=" -", " -", Tabela1[[#This Row],[Quantidade máxima (q) (tonelada)]]/Tabela1[[#This Row],[Qsup Secção P]])</f>
        <v xml:space="preserve"> -</v>
      </c>
      <c r="Y125" s="126" t="str">
        <f>IF(Tabela1[[#This Row],[Qsup Secção E]]=" -", " -", Tabela1[[#This Row],[Quantidade máxima (q) (tonelada)]]/Tabela1[[#This Row],[Qsup Secção E]])</f>
        <v xml:space="preserve"> -</v>
      </c>
      <c r="Z12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6" spans="2:27" s="1" customFormat="1" x14ac:dyDescent="0.3">
      <c r="B126" s="119"/>
      <c r="C126" s="120"/>
      <c r="D126" s="120"/>
      <c r="E126" s="120"/>
      <c r="F126" s="120"/>
      <c r="G126" s="120"/>
      <c r="H126" s="121"/>
      <c r="I126" s="120"/>
      <c r="J126" s="120"/>
      <c r="K126" s="120"/>
      <c r="L12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6" s="124" t="str">
        <f>IF(Tabela1[[#This Row],[Qinf Secção H]]=" -", " -", Tabela1[[#This Row],[Quantidade máxima (q) (tonelada)]]/Tabela1[[#This Row],[Qinf Secção H]])</f>
        <v xml:space="preserve"> -</v>
      </c>
      <c r="U126" s="125" t="str">
        <f>IF(Tabela1[[#This Row],[Qinf Secção P]]=" -", " -", Tabela1[[#This Row],[Quantidade máxima (q) (tonelada)]]/Tabela1[[#This Row],[Qinf Secção P]])</f>
        <v xml:space="preserve"> -</v>
      </c>
      <c r="V126" s="126" t="str">
        <f>IF(Tabela1[[#This Row],[Qinf Secção E]]=" -", " -", Tabela1[[#This Row],[Quantidade máxima (q) (tonelada)]]/Tabela1[[#This Row],[Qinf Secção E]])</f>
        <v xml:space="preserve"> -</v>
      </c>
      <c r="W126" s="125" t="str">
        <f>IF(Tabela1[[#This Row],[Qsup Secção H]]=" -", " -", Tabela1[[#This Row],[Quantidade máxima (q) (tonelada)]]/Tabela1[[#This Row],[Qsup Secção H]])</f>
        <v xml:space="preserve"> -</v>
      </c>
      <c r="X126" s="125" t="str">
        <f>IF(Tabela1[[#This Row],[Qsup Secção P]]=" -", " -", Tabela1[[#This Row],[Quantidade máxima (q) (tonelada)]]/Tabela1[[#This Row],[Qsup Secção P]])</f>
        <v xml:space="preserve"> -</v>
      </c>
      <c r="Y126" s="126" t="str">
        <f>IF(Tabela1[[#This Row],[Qsup Secção E]]=" -", " -", Tabela1[[#This Row],[Quantidade máxima (q) (tonelada)]]/Tabela1[[#This Row],[Qsup Secção E]])</f>
        <v xml:space="preserve"> -</v>
      </c>
      <c r="Z12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7" spans="2:27" s="1" customFormat="1" x14ac:dyDescent="0.3">
      <c r="B127" s="119"/>
      <c r="C127" s="120"/>
      <c r="D127" s="120"/>
      <c r="E127" s="120"/>
      <c r="F127" s="120"/>
      <c r="G127" s="120"/>
      <c r="H127" s="121"/>
      <c r="I127" s="120"/>
      <c r="J127" s="120"/>
      <c r="K127" s="120"/>
      <c r="L12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7" s="124" t="str">
        <f>IF(Tabela1[[#This Row],[Qinf Secção H]]=" -", " -", Tabela1[[#This Row],[Quantidade máxima (q) (tonelada)]]/Tabela1[[#This Row],[Qinf Secção H]])</f>
        <v xml:space="preserve"> -</v>
      </c>
      <c r="U127" s="125" t="str">
        <f>IF(Tabela1[[#This Row],[Qinf Secção P]]=" -", " -", Tabela1[[#This Row],[Quantidade máxima (q) (tonelada)]]/Tabela1[[#This Row],[Qinf Secção P]])</f>
        <v xml:space="preserve"> -</v>
      </c>
      <c r="V127" s="126" t="str">
        <f>IF(Tabela1[[#This Row],[Qinf Secção E]]=" -", " -", Tabela1[[#This Row],[Quantidade máxima (q) (tonelada)]]/Tabela1[[#This Row],[Qinf Secção E]])</f>
        <v xml:space="preserve"> -</v>
      </c>
      <c r="W127" s="125" t="str">
        <f>IF(Tabela1[[#This Row],[Qsup Secção H]]=" -", " -", Tabela1[[#This Row],[Quantidade máxima (q) (tonelada)]]/Tabela1[[#This Row],[Qsup Secção H]])</f>
        <v xml:space="preserve"> -</v>
      </c>
      <c r="X127" s="125" t="str">
        <f>IF(Tabela1[[#This Row],[Qsup Secção P]]=" -", " -", Tabela1[[#This Row],[Quantidade máxima (q) (tonelada)]]/Tabela1[[#This Row],[Qsup Secção P]])</f>
        <v xml:space="preserve"> -</v>
      </c>
      <c r="Y127" s="126" t="str">
        <f>IF(Tabela1[[#This Row],[Qsup Secção E]]=" -", " -", Tabela1[[#This Row],[Quantidade máxima (q) (tonelada)]]/Tabela1[[#This Row],[Qsup Secção E]])</f>
        <v xml:space="preserve"> -</v>
      </c>
      <c r="Z12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8" spans="2:27" s="1" customFormat="1" x14ac:dyDescent="0.3">
      <c r="B128" s="119"/>
      <c r="C128" s="120"/>
      <c r="D128" s="120"/>
      <c r="E128" s="120"/>
      <c r="F128" s="120"/>
      <c r="G128" s="120"/>
      <c r="H128" s="121"/>
      <c r="I128" s="120"/>
      <c r="J128" s="120"/>
      <c r="K128" s="120"/>
      <c r="L12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8" s="124" t="str">
        <f>IF(Tabela1[[#This Row],[Qinf Secção H]]=" -", " -", Tabela1[[#This Row],[Quantidade máxima (q) (tonelada)]]/Tabela1[[#This Row],[Qinf Secção H]])</f>
        <v xml:space="preserve"> -</v>
      </c>
      <c r="U128" s="125" t="str">
        <f>IF(Tabela1[[#This Row],[Qinf Secção P]]=" -", " -", Tabela1[[#This Row],[Quantidade máxima (q) (tonelada)]]/Tabela1[[#This Row],[Qinf Secção P]])</f>
        <v xml:space="preserve"> -</v>
      </c>
      <c r="V128" s="126" t="str">
        <f>IF(Tabela1[[#This Row],[Qinf Secção E]]=" -", " -", Tabela1[[#This Row],[Quantidade máxima (q) (tonelada)]]/Tabela1[[#This Row],[Qinf Secção E]])</f>
        <v xml:space="preserve"> -</v>
      </c>
      <c r="W128" s="125" t="str">
        <f>IF(Tabela1[[#This Row],[Qsup Secção H]]=" -", " -", Tabela1[[#This Row],[Quantidade máxima (q) (tonelada)]]/Tabela1[[#This Row],[Qsup Secção H]])</f>
        <v xml:space="preserve"> -</v>
      </c>
      <c r="X128" s="125" t="str">
        <f>IF(Tabela1[[#This Row],[Qsup Secção P]]=" -", " -", Tabela1[[#This Row],[Quantidade máxima (q) (tonelada)]]/Tabela1[[#This Row],[Qsup Secção P]])</f>
        <v xml:space="preserve"> -</v>
      </c>
      <c r="Y128" s="126" t="str">
        <f>IF(Tabela1[[#This Row],[Qsup Secção E]]=" -", " -", Tabela1[[#This Row],[Quantidade máxima (q) (tonelada)]]/Tabela1[[#This Row],[Qsup Secção E]])</f>
        <v xml:space="preserve"> -</v>
      </c>
      <c r="Z12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29" spans="2:27" s="1" customFormat="1" x14ac:dyDescent="0.3">
      <c r="B129" s="119"/>
      <c r="C129" s="120"/>
      <c r="D129" s="120"/>
      <c r="E129" s="120"/>
      <c r="F129" s="120"/>
      <c r="G129" s="120"/>
      <c r="H129" s="121"/>
      <c r="I129" s="120"/>
      <c r="J129" s="120"/>
      <c r="K129" s="120"/>
      <c r="L12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2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2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2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2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2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2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2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29" s="124" t="str">
        <f>IF(Tabela1[[#This Row],[Qinf Secção H]]=" -", " -", Tabela1[[#This Row],[Quantidade máxima (q) (tonelada)]]/Tabela1[[#This Row],[Qinf Secção H]])</f>
        <v xml:space="preserve"> -</v>
      </c>
      <c r="U129" s="125" t="str">
        <f>IF(Tabela1[[#This Row],[Qinf Secção P]]=" -", " -", Tabela1[[#This Row],[Quantidade máxima (q) (tonelada)]]/Tabela1[[#This Row],[Qinf Secção P]])</f>
        <v xml:space="preserve"> -</v>
      </c>
      <c r="V129" s="126" t="str">
        <f>IF(Tabela1[[#This Row],[Qinf Secção E]]=" -", " -", Tabela1[[#This Row],[Quantidade máxima (q) (tonelada)]]/Tabela1[[#This Row],[Qinf Secção E]])</f>
        <v xml:space="preserve"> -</v>
      </c>
      <c r="W129" s="125" t="str">
        <f>IF(Tabela1[[#This Row],[Qsup Secção H]]=" -", " -", Tabela1[[#This Row],[Quantidade máxima (q) (tonelada)]]/Tabela1[[#This Row],[Qsup Secção H]])</f>
        <v xml:space="preserve"> -</v>
      </c>
      <c r="X129" s="125" t="str">
        <f>IF(Tabela1[[#This Row],[Qsup Secção P]]=" -", " -", Tabela1[[#This Row],[Quantidade máxima (q) (tonelada)]]/Tabela1[[#This Row],[Qsup Secção P]])</f>
        <v xml:space="preserve"> -</v>
      </c>
      <c r="Y129" s="126" t="str">
        <f>IF(Tabela1[[#This Row],[Qsup Secção E]]=" -", " -", Tabela1[[#This Row],[Quantidade máxima (q) (tonelada)]]/Tabela1[[#This Row],[Qsup Secção E]])</f>
        <v xml:space="preserve"> -</v>
      </c>
      <c r="Z12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2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0" spans="2:27" s="1" customFormat="1" x14ac:dyDescent="0.3">
      <c r="B130" s="119"/>
      <c r="C130" s="120"/>
      <c r="D130" s="120"/>
      <c r="E130" s="120"/>
      <c r="F130" s="120"/>
      <c r="G130" s="120"/>
      <c r="H130" s="121"/>
      <c r="I130" s="120"/>
      <c r="J130" s="120"/>
      <c r="K130" s="120"/>
      <c r="L13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0" s="124" t="str">
        <f>IF(Tabela1[[#This Row],[Qinf Secção H]]=" -", " -", Tabela1[[#This Row],[Quantidade máxima (q) (tonelada)]]/Tabela1[[#This Row],[Qinf Secção H]])</f>
        <v xml:space="preserve"> -</v>
      </c>
      <c r="U130" s="125" t="str">
        <f>IF(Tabela1[[#This Row],[Qinf Secção P]]=" -", " -", Tabela1[[#This Row],[Quantidade máxima (q) (tonelada)]]/Tabela1[[#This Row],[Qinf Secção P]])</f>
        <v xml:space="preserve"> -</v>
      </c>
      <c r="V130" s="126" t="str">
        <f>IF(Tabela1[[#This Row],[Qinf Secção E]]=" -", " -", Tabela1[[#This Row],[Quantidade máxima (q) (tonelada)]]/Tabela1[[#This Row],[Qinf Secção E]])</f>
        <v xml:space="preserve"> -</v>
      </c>
      <c r="W130" s="125" t="str">
        <f>IF(Tabela1[[#This Row],[Qsup Secção H]]=" -", " -", Tabela1[[#This Row],[Quantidade máxima (q) (tonelada)]]/Tabela1[[#This Row],[Qsup Secção H]])</f>
        <v xml:space="preserve"> -</v>
      </c>
      <c r="X130" s="125" t="str">
        <f>IF(Tabela1[[#This Row],[Qsup Secção P]]=" -", " -", Tabela1[[#This Row],[Quantidade máxima (q) (tonelada)]]/Tabela1[[#This Row],[Qsup Secção P]])</f>
        <v xml:space="preserve"> -</v>
      </c>
      <c r="Y130" s="126" t="str">
        <f>IF(Tabela1[[#This Row],[Qsup Secção E]]=" -", " -", Tabela1[[#This Row],[Quantidade máxima (q) (tonelada)]]/Tabela1[[#This Row],[Qsup Secção E]])</f>
        <v xml:space="preserve"> -</v>
      </c>
      <c r="Z13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1" spans="2:27" s="1" customFormat="1" x14ac:dyDescent="0.3">
      <c r="B131" s="119"/>
      <c r="C131" s="120"/>
      <c r="D131" s="120"/>
      <c r="E131" s="120"/>
      <c r="F131" s="120"/>
      <c r="G131" s="120"/>
      <c r="H131" s="121"/>
      <c r="I131" s="120"/>
      <c r="J131" s="120"/>
      <c r="K131" s="120"/>
      <c r="L13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1" s="124" t="str">
        <f>IF(Tabela1[[#This Row],[Qinf Secção H]]=" -", " -", Tabela1[[#This Row],[Quantidade máxima (q) (tonelada)]]/Tabela1[[#This Row],[Qinf Secção H]])</f>
        <v xml:space="preserve"> -</v>
      </c>
      <c r="U131" s="125" t="str">
        <f>IF(Tabela1[[#This Row],[Qinf Secção P]]=" -", " -", Tabela1[[#This Row],[Quantidade máxima (q) (tonelada)]]/Tabela1[[#This Row],[Qinf Secção P]])</f>
        <v xml:space="preserve"> -</v>
      </c>
      <c r="V131" s="126" t="str">
        <f>IF(Tabela1[[#This Row],[Qinf Secção E]]=" -", " -", Tabela1[[#This Row],[Quantidade máxima (q) (tonelada)]]/Tabela1[[#This Row],[Qinf Secção E]])</f>
        <v xml:space="preserve"> -</v>
      </c>
      <c r="W131" s="125" t="str">
        <f>IF(Tabela1[[#This Row],[Qsup Secção H]]=" -", " -", Tabela1[[#This Row],[Quantidade máxima (q) (tonelada)]]/Tabela1[[#This Row],[Qsup Secção H]])</f>
        <v xml:space="preserve"> -</v>
      </c>
      <c r="X131" s="125" t="str">
        <f>IF(Tabela1[[#This Row],[Qsup Secção P]]=" -", " -", Tabela1[[#This Row],[Quantidade máxima (q) (tonelada)]]/Tabela1[[#This Row],[Qsup Secção P]])</f>
        <v xml:space="preserve"> -</v>
      </c>
      <c r="Y131" s="126" t="str">
        <f>IF(Tabela1[[#This Row],[Qsup Secção E]]=" -", " -", Tabela1[[#This Row],[Quantidade máxima (q) (tonelada)]]/Tabela1[[#This Row],[Qsup Secção E]])</f>
        <v xml:space="preserve"> -</v>
      </c>
      <c r="Z13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2" spans="2:27" s="1" customFormat="1" x14ac:dyDescent="0.3">
      <c r="B132" s="119"/>
      <c r="C132" s="120"/>
      <c r="D132" s="120"/>
      <c r="E132" s="120"/>
      <c r="F132" s="120"/>
      <c r="G132" s="120"/>
      <c r="H132" s="121"/>
      <c r="I132" s="120"/>
      <c r="J132" s="120"/>
      <c r="K132" s="120"/>
      <c r="L13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2" s="124" t="str">
        <f>IF(Tabela1[[#This Row],[Qinf Secção H]]=" -", " -", Tabela1[[#This Row],[Quantidade máxima (q) (tonelada)]]/Tabela1[[#This Row],[Qinf Secção H]])</f>
        <v xml:space="preserve"> -</v>
      </c>
      <c r="U132" s="125" t="str">
        <f>IF(Tabela1[[#This Row],[Qinf Secção P]]=" -", " -", Tabela1[[#This Row],[Quantidade máxima (q) (tonelada)]]/Tabela1[[#This Row],[Qinf Secção P]])</f>
        <v xml:space="preserve"> -</v>
      </c>
      <c r="V132" s="126" t="str">
        <f>IF(Tabela1[[#This Row],[Qinf Secção E]]=" -", " -", Tabela1[[#This Row],[Quantidade máxima (q) (tonelada)]]/Tabela1[[#This Row],[Qinf Secção E]])</f>
        <v xml:space="preserve"> -</v>
      </c>
      <c r="W132" s="125" t="str">
        <f>IF(Tabela1[[#This Row],[Qsup Secção H]]=" -", " -", Tabela1[[#This Row],[Quantidade máxima (q) (tonelada)]]/Tabela1[[#This Row],[Qsup Secção H]])</f>
        <v xml:space="preserve"> -</v>
      </c>
      <c r="X132" s="125" t="str">
        <f>IF(Tabela1[[#This Row],[Qsup Secção P]]=" -", " -", Tabela1[[#This Row],[Quantidade máxima (q) (tonelada)]]/Tabela1[[#This Row],[Qsup Secção P]])</f>
        <v xml:space="preserve"> -</v>
      </c>
      <c r="Y132" s="126" t="str">
        <f>IF(Tabela1[[#This Row],[Qsup Secção E]]=" -", " -", Tabela1[[#This Row],[Quantidade máxima (q) (tonelada)]]/Tabela1[[#This Row],[Qsup Secção E]])</f>
        <v xml:space="preserve"> -</v>
      </c>
      <c r="Z13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3" spans="2:27" s="1" customFormat="1" x14ac:dyDescent="0.3">
      <c r="B133" s="119"/>
      <c r="C133" s="120"/>
      <c r="D133" s="120"/>
      <c r="E133" s="120"/>
      <c r="F133" s="120"/>
      <c r="G133" s="120"/>
      <c r="H133" s="121"/>
      <c r="I133" s="120"/>
      <c r="J133" s="120"/>
      <c r="K133" s="120"/>
      <c r="L13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3" s="124" t="str">
        <f>IF(Tabela1[[#This Row],[Qinf Secção H]]=" -", " -", Tabela1[[#This Row],[Quantidade máxima (q) (tonelada)]]/Tabela1[[#This Row],[Qinf Secção H]])</f>
        <v xml:space="preserve"> -</v>
      </c>
      <c r="U133" s="125" t="str">
        <f>IF(Tabela1[[#This Row],[Qinf Secção P]]=" -", " -", Tabela1[[#This Row],[Quantidade máxima (q) (tonelada)]]/Tabela1[[#This Row],[Qinf Secção P]])</f>
        <v xml:space="preserve"> -</v>
      </c>
      <c r="V133" s="126" t="str">
        <f>IF(Tabela1[[#This Row],[Qinf Secção E]]=" -", " -", Tabela1[[#This Row],[Quantidade máxima (q) (tonelada)]]/Tabela1[[#This Row],[Qinf Secção E]])</f>
        <v xml:space="preserve"> -</v>
      </c>
      <c r="W133" s="125" t="str">
        <f>IF(Tabela1[[#This Row],[Qsup Secção H]]=" -", " -", Tabela1[[#This Row],[Quantidade máxima (q) (tonelada)]]/Tabela1[[#This Row],[Qsup Secção H]])</f>
        <v xml:space="preserve"> -</v>
      </c>
      <c r="X133" s="125" t="str">
        <f>IF(Tabela1[[#This Row],[Qsup Secção P]]=" -", " -", Tabela1[[#This Row],[Quantidade máxima (q) (tonelada)]]/Tabela1[[#This Row],[Qsup Secção P]])</f>
        <v xml:space="preserve"> -</v>
      </c>
      <c r="Y133" s="126" t="str">
        <f>IF(Tabela1[[#This Row],[Qsup Secção E]]=" -", " -", Tabela1[[#This Row],[Quantidade máxima (q) (tonelada)]]/Tabela1[[#This Row],[Qsup Secção E]])</f>
        <v xml:space="preserve"> -</v>
      </c>
      <c r="Z13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4" spans="2:27" s="1" customFormat="1" x14ac:dyDescent="0.3">
      <c r="B134" s="119"/>
      <c r="C134" s="120"/>
      <c r="D134" s="120"/>
      <c r="E134" s="120"/>
      <c r="F134" s="120"/>
      <c r="G134" s="120"/>
      <c r="H134" s="121"/>
      <c r="I134" s="120"/>
      <c r="J134" s="120"/>
      <c r="K134" s="120"/>
      <c r="L13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4" s="124" t="str">
        <f>IF(Tabela1[[#This Row],[Qinf Secção H]]=" -", " -", Tabela1[[#This Row],[Quantidade máxima (q) (tonelada)]]/Tabela1[[#This Row],[Qinf Secção H]])</f>
        <v xml:space="preserve"> -</v>
      </c>
      <c r="U134" s="125" t="str">
        <f>IF(Tabela1[[#This Row],[Qinf Secção P]]=" -", " -", Tabela1[[#This Row],[Quantidade máxima (q) (tonelada)]]/Tabela1[[#This Row],[Qinf Secção P]])</f>
        <v xml:space="preserve"> -</v>
      </c>
      <c r="V134" s="126" t="str">
        <f>IF(Tabela1[[#This Row],[Qinf Secção E]]=" -", " -", Tabela1[[#This Row],[Quantidade máxima (q) (tonelada)]]/Tabela1[[#This Row],[Qinf Secção E]])</f>
        <v xml:space="preserve"> -</v>
      </c>
      <c r="W134" s="125" t="str">
        <f>IF(Tabela1[[#This Row],[Qsup Secção H]]=" -", " -", Tabela1[[#This Row],[Quantidade máxima (q) (tonelada)]]/Tabela1[[#This Row],[Qsup Secção H]])</f>
        <v xml:space="preserve"> -</v>
      </c>
      <c r="X134" s="125" t="str">
        <f>IF(Tabela1[[#This Row],[Qsup Secção P]]=" -", " -", Tabela1[[#This Row],[Quantidade máxima (q) (tonelada)]]/Tabela1[[#This Row],[Qsup Secção P]])</f>
        <v xml:space="preserve"> -</v>
      </c>
      <c r="Y134" s="126" t="str">
        <f>IF(Tabela1[[#This Row],[Qsup Secção E]]=" -", " -", Tabela1[[#This Row],[Quantidade máxima (q) (tonelada)]]/Tabela1[[#This Row],[Qsup Secção E]])</f>
        <v xml:space="preserve"> -</v>
      </c>
      <c r="Z13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5" spans="2:27" s="1" customFormat="1" x14ac:dyDescent="0.3">
      <c r="B135" s="119"/>
      <c r="C135" s="120"/>
      <c r="D135" s="120"/>
      <c r="E135" s="120"/>
      <c r="F135" s="120"/>
      <c r="G135" s="120"/>
      <c r="H135" s="121"/>
      <c r="I135" s="120"/>
      <c r="J135" s="120"/>
      <c r="K135" s="120"/>
      <c r="L13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5" s="124" t="str">
        <f>IF(Tabela1[[#This Row],[Qinf Secção H]]=" -", " -", Tabela1[[#This Row],[Quantidade máxima (q) (tonelada)]]/Tabela1[[#This Row],[Qinf Secção H]])</f>
        <v xml:space="preserve"> -</v>
      </c>
      <c r="U135" s="125" t="str">
        <f>IF(Tabela1[[#This Row],[Qinf Secção P]]=" -", " -", Tabela1[[#This Row],[Quantidade máxima (q) (tonelada)]]/Tabela1[[#This Row],[Qinf Secção P]])</f>
        <v xml:space="preserve"> -</v>
      </c>
      <c r="V135" s="126" t="str">
        <f>IF(Tabela1[[#This Row],[Qinf Secção E]]=" -", " -", Tabela1[[#This Row],[Quantidade máxima (q) (tonelada)]]/Tabela1[[#This Row],[Qinf Secção E]])</f>
        <v xml:space="preserve"> -</v>
      </c>
      <c r="W135" s="125" t="str">
        <f>IF(Tabela1[[#This Row],[Qsup Secção H]]=" -", " -", Tabela1[[#This Row],[Quantidade máxima (q) (tonelada)]]/Tabela1[[#This Row],[Qsup Secção H]])</f>
        <v xml:space="preserve"> -</v>
      </c>
      <c r="X135" s="125" t="str">
        <f>IF(Tabela1[[#This Row],[Qsup Secção P]]=" -", " -", Tabela1[[#This Row],[Quantidade máxima (q) (tonelada)]]/Tabela1[[#This Row],[Qsup Secção P]])</f>
        <v xml:space="preserve"> -</v>
      </c>
      <c r="Y135" s="126" t="str">
        <f>IF(Tabela1[[#This Row],[Qsup Secção E]]=" -", " -", Tabela1[[#This Row],[Quantidade máxima (q) (tonelada)]]/Tabela1[[#This Row],[Qsup Secção E]])</f>
        <v xml:space="preserve"> -</v>
      </c>
      <c r="Z13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6" spans="2:27" s="1" customFormat="1" x14ac:dyDescent="0.3">
      <c r="B136" s="119"/>
      <c r="C136" s="120"/>
      <c r="D136" s="120"/>
      <c r="E136" s="120"/>
      <c r="F136" s="120"/>
      <c r="G136" s="120"/>
      <c r="H136" s="121"/>
      <c r="I136" s="120"/>
      <c r="J136" s="120"/>
      <c r="K136" s="120"/>
      <c r="L13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6" s="124" t="str">
        <f>IF(Tabela1[[#This Row],[Qinf Secção H]]=" -", " -", Tabela1[[#This Row],[Quantidade máxima (q) (tonelada)]]/Tabela1[[#This Row],[Qinf Secção H]])</f>
        <v xml:space="preserve"> -</v>
      </c>
      <c r="U136" s="125" t="str">
        <f>IF(Tabela1[[#This Row],[Qinf Secção P]]=" -", " -", Tabela1[[#This Row],[Quantidade máxima (q) (tonelada)]]/Tabela1[[#This Row],[Qinf Secção P]])</f>
        <v xml:space="preserve"> -</v>
      </c>
      <c r="V136" s="126" t="str">
        <f>IF(Tabela1[[#This Row],[Qinf Secção E]]=" -", " -", Tabela1[[#This Row],[Quantidade máxima (q) (tonelada)]]/Tabela1[[#This Row],[Qinf Secção E]])</f>
        <v xml:space="preserve"> -</v>
      </c>
      <c r="W136" s="125" t="str">
        <f>IF(Tabela1[[#This Row],[Qsup Secção H]]=" -", " -", Tabela1[[#This Row],[Quantidade máxima (q) (tonelada)]]/Tabela1[[#This Row],[Qsup Secção H]])</f>
        <v xml:space="preserve"> -</v>
      </c>
      <c r="X136" s="125" t="str">
        <f>IF(Tabela1[[#This Row],[Qsup Secção P]]=" -", " -", Tabela1[[#This Row],[Quantidade máxima (q) (tonelada)]]/Tabela1[[#This Row],[Qsup Secção P]])</f>
        <v xml:space="preserve"> -</v>
      </c>
      <c r="Y136" s="126" t="str">
        <f>IF(Tabela1[[#This Row],[Qsup Secção E]]=" -", " -", Tabela1[[#This Row],[Quantidade máxima (q) (tonelada)]]/Tabela1[[#This Row],[Qsup Secção E]])</f>
        <v xml:space="preserve"> -</v>
      </c>
      <c r="Z13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7" spans="2:27" s="1" customFormat="1" x14ac:dyDescent="0.3">
      <c r="B137" s="119"/>
      <c r="C137" s="120"/>
      <c r="D137" s="120"/>
      <c r="E137" s="120"/>
      <c r="F137" s="120"/>
      <c r="G137" s="120"/>
      <c r="H137" s="121"/>
      <c r="I137" s="120"/>
      <c r="J137" s="120"/>
      <c r="K137" s="120"/>
      <c r="L13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7" s="124" t="str">
        <f>IF(Tabela1[[#This Row],[Qinf Secção H]]=" -", " -", Tabela1[[#This Row],[Quantidade máxima (q) (tonelada)]]/Tabela1[[#This Row],[Qinf Secção H]])</f>
        <v xml:space="preserve"> -</v>
      </c>
      <c r="U137" s="125" t="str">
        <f>IF(Tabela1[[#This Row],[Qinf Secção P]]=" -", " -", Tabela1[[#This Row],[Quantidade máxima (q) (tonelada)]]/Tabela1[[#This Row],[Qinf Secção P]])</f>
        <v xml:space="preserve"> -</v>
      </c>
      <c r="V137" s="126" t="str">
        <f>IF(Tabela1[[#This Row],[Qinf Secção E]]=" -", " -", Tabela1[[#This Row],[Quantidade máxima (q) (tonelada)]]/Tabela1[[#This Row],[Qinf Secção E]])</f>
        <v xml:space="preserve"> -</v>
      </c>
      <c r="W137" s="125" t="str">
        <f>IF(Tabela1[[#This Row],[Qsup Secção H]]=" -", " -", Tabela1[[#This Row],[Quantidade máxima (q) (tonelada)]]/Tabela1[[#This Row],[Qsup Secção H]])</f>
        <v xml:space="preserve"> -</v>
      </c>
      <c r="X137" s="125" t="str">
        <f>IF(Tabela1[[#This Row],[Qsup Secção P]]=" -", " -", Tabela1[[#This Row],[Quantidade máxima (q) (tonelada)]]/Tabela1[[#This Row],[Qsup Secção P]])</f>
        <v xml:space="preserve"> -</v>
      </c>
      <c r="Y137" s="126" t="str">
        <f>IF(Tabela1[[#This Row],[Qsup Secção E]]=" -", " -", Tabela1[[#This Row],[Quantidade máxima (q) (tonelada)]]/Tabela1[[#This Row],[Qsup Secção E]])</f>
        <v xml:space="preserve"> -</v>
      </c>
      <c r="Z13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8" spans="2:27" s="1" customFormat="1" x14ac:dyDescent="0.3">
      <c r="B138" s="119"/>
      <c r="C138" s="120"/>
      <c r="D138" s="120"/>
      <c r="E138" s="120"/>
      <c r="F138" s="120"/>
      <c r="G138" s="120"/>
      <c r="H138" s="121"/>
      <c r="I138" s="120"/>
      <c r="J138" s="120"/>
      <c r="K138" s="120"/>
      <c r="L13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8" s="124" t="str">
        <f>IF(Tabela1[[#This Row],[Qinf Secção H]]=" -", " -", Tabela1[[#This Row],[Quantidade máxima (q) (tonelada)]]/Tabela1[[#This Row],[Qinf Secção H]])</f>
        <v xml:space="preserve"> -</v>
      </c>
      <c r="U138" s="125" t="str">
        <f>IF(Tabela1[[#This Row],[Qinf Secção P]]=" -", " -", Tabela1[[#This Row],[Quantidade máxima (q) (tonelada)]]/Tabela1[[#This Row],[Qinf Secção P]])</f>
        <v xml:space="preserve"> -</v>
      </c>
      <c r="V138" s="126" t="str">
        <f>IF(Tabela1[[#This Row],[Qinf Secção E]]=" -", " -", Tabela1[[#This Row],[Quantidade máxima (q) (tonelada)]]/Tabela1[[#This Row],[Qinf Secção E]])</f>
        <v xml:space="preserve"> -</v>
      </c>
      <c r="W138" s="125" t="str">
        <f>IF(Tabela1[[#This Row],[Qsup Secção H]]=" -", " -", Tabela1[[#This Row],[Quantidade máxima (q) (tonelada)]]/Tabela1[[#This Row],[Qsup Secção H]])</f>
        <v xml:space="preserve"> -</v>
      </c>
      <c r="X138" s="125" t="str">
        <f>IF(Tabela1[[#This Row],[Qsup Secção P]]=" -", " -", Tabela1[[#This Row],[Quantidade máxima (q) (tonelada)]]/Tabela1[[#This Row],[Qsup Secção P]])</f>
        <v xml:space="preserve"> -</v>
      </c>
      <c r="Y138" s="126" t="str">
        <f>IF(Tabela1[[#This Row],[Qsup Secção E]]=" -", " -", Tabela1[[#This Row],[Quantidade máxima (q) (tonelada)]]/Tabela1[[#This Row],[Qsup Secção E]])</f>
        <v xml:space="preserve"> -</v>
      </c>
      <c r="Z13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39" spans="2:27" s="1" customFormat="1" x14ac:dyDescent="0.3">
      <c r="B139" s="119"/>
      <c r="C139" s="120"/>
      <c r="D139" s="120"/>
      <c r="E139" s="120"/>
      <c r="F139" s="120"/>
      <c r="G139" s="120"/>
      <c r="H139" s="121"/>
      <c r="I139" s="120"/>
      <c r="J139" s="120"/>
      <c r="K139" s="120"/>
      <c r="L13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3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3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3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3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3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3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3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39" s="124" t="str">
        <f>IF(Tabela1[[#This Row],[Qinf Secção H]]=" -", " -", Tabela1[[#This Row],[Quantidade máxima (q) (tonelada)]]/Tabela1[[#This Row],[Qinf Secção H]])</f>
        <v xml:space="preserve"> -</v>
      </c>
      <c r="U139" s="125" t="str">
        <f>IF(Tabela1[[#This Row],[Qinf Secção P]]=" -", " -", Tabela1[[#This Row],[Quantidade máxima (q) (tonelada)]]/Tabela1[[#This Row],[Qinf Secção P]])</f>
        <v xml:space="preserve"> -</v>
      </c>
      <c r="V139" s="126" t="str">
        <f>IF(Tabela1[[#This Row],[Qinf Secção E]]=" -", " -", Tabela1[[#This Row],[Quantidade máxima (q) (tonelada)]]/Tabela1[[#This Row],[Qinf Secção E]])</f>
        <v xml:space="preserve"> -</v>
      </c>
      <c r="W139" s="125" t="str">
        <f>IF(Tabela1[[#This Row],[Qsup Secção H]]=" -", " -", Tabela1[[#This Row],[Quantidade máxima (q) (tonelada)]]/Tabela1[[#This Row],[Qsup Secção H]])</f>
        <v xml:space="preserve"> -</v>
      </c>
      <c r="X139" s="125" t="str">
        <f>IF(Tabela1[[#This Row],[Qsup Secção P]]=" -", " -", Tabela1[[#This Row],[Quantidade máxima (q) (tonelada)]]/Tabela1[[#This Row],[Qsup Secção P]])</f>
        <v xml:space="preserve"> -</v>
      </c>
      <c r="Y139" s="126" t="str">
        <f>IF(Tabela1[[#This Row],[Qsup Secção E]]=" -", " -", Tabela1[[#This Row],[Quantidade máxima (q) (tonelada)]]/Tabela1[[#This Row],[Qsup Secção E]])</f>
        <v xml:space="preserve"> -</v>
      </c>
      <c r="Z13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3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0" spans="2:27" s="1" customFormat="1" x14ac:dyDescent="0.3">
      <c r="B140" s="119"/>
      <c r="C140" s="120"/>
      <c r="D140" s="120"/>
      <c r="E140" s="120"/>
      <c r="F140" s="120"/>
      <c r="G140" s="120"/>
      <c r="H140" s="121"/>
      <c r="I140" s="120"/>
      <c r="J140" s="120"/>
      <c r="K140" s="120"/>
      <c r="L14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0" s="124" t="str">
        <f>IF(Tabela1[[#This Row],[Qinf Secção H]]=" -", " -", Tabela1[[#This Row],[Quantidade máxima (q) (tonelada)]]/Tabela1[[#This Row],[Qinf Secção H]])</f>
        <v xml:space="preserve"> -</v>
      </c>
      <c r="U140" s="125" t="str">
        <f>IF(Tabela1[[#This Row],[Qinf Secção P]]=" -", " -", Tabela1[[#This Row],[Quantidade máxima (q) (tonelada)]]/Tabela1[[#This Row],[Qinf Secção P]])</f>
        <v xml:space="preserve"> -</v>
      </c>
      <c r="V140" s="126" t="str">
        <f>IF(Tabela1[[#This Row],[Qinf Secção E]]=" -", " -", Tabela1[[#This Row],[Quantidade máxima (q) (tonelada)]]/Tabela1[[#This Row],[Qinf Secção E]])</f>
        <v xml:space="preserve"> -</v>
      </c>
      <c r="W140" s="125" t="str">
        <f>IF(Tabela1[[#This Row],[Qsup Secção H]]=" -", " -", Tabela1[[#This Row],[Quantidade máxima (q) (tonelada)]]/Tabela1[[#This Row],[Qsup Secção H]])</f>
        <v xml:space="preserve"> -</v>
      </c>
      <c r="X140" s="125" t="str">
        <f>IF(Tabela1[[#This Row],[Qsup Secção P]]=" -", " -", Tabela1[[#This Row],[Quantidade máxima (q) (tonelada)]]/Tabela1[[#This Row],[Qsup Secção P]])</f>
        <v xml:space="preserve"> -</v>
      </c>
      <c r="Y140" s="126" t="str">
        <f>IF(Tabela1[[#This Row],[Qsup Secção E]]=" -", " -", Tabela1[[#This Row],[Quantidade máxima (q) (tonelada)]]/Tabela1[[#This Row],[Qsup Secção E]])</f>
        <v xml:space="preserve"> -</v>
      </c>
      <c r="Z14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1" spans="2:27" s="1" customFormat="1" x14ac:dyDescent="0.3">
      <c r="B141" s="119"/>
      <c r="C141" s="120"/>
      <c r="D141" s="120"/>
      <c r="E141" s="120"/>
      <c r="F141" s="120"/>
      <c r="G141" s="120"/>
      <c r="H141" s="121"/>
      <c r="I141" s="120"/>
      <c r="J141" s="120"/>
      <c r="K141" s="120"/>
      <c r="L14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1" s="124" t="str">
        <f>IF(Tabela1[[#This Row],[Qinf Secção H]]=" -", " -", Tabela1[[#This Row],[Quantidade máxima (q) (tonelada)]]/Tabela1[[#This Row],[Qinf Secção H]])</f>
        <v xml:space="preserve"> -</v>
      </c>
      <c r="U141" s="125" t="str">
        <f>IF(Tabela1[[#This Row],[Qinf Secção P]]=" -", " -", Tabela1[[#This Row],[Quantidade máxima (q) (tonelada)]]/Tabela1[[#This Row],[Qinf Secção P]])</f>
        <v xml:space="preserve"> -</v>
      </c>
      <c r="V141" s="126" t="str">
        <f>IF(Tabela1[[#This Row],[Qinf Secção E]]=" -", " -", Tabela1[[#This Row],[Quantidade máxima (q) (tonelada)]]/Tabela1[[#This Row],[Qinf Secção E]])</f>
        <v xml:space="preserve"> -</v>
      </c>
      <c r="W141" s="125" t="str">
        <f>IF(Tabela1[[#This Row],[Qsup Secção H]]=" -", " -", Tabela1[[#This Row],[Quantidade máxima (q) (tonelada)]]/Tabela1[[#This Row],[Qsup Secção H]])</f>
        <v xml:space="preserve"> -</v>
      </c>
      <c r="X141" s="125" t="str">
        <f>IF(Tabela1[[#This Row],[Qsup Secção P]]=" -", " -", Tabela1[[#This Row],[Quantidade máxima (q) (tonelada)]]/Tabela1[[#This Row],[Qsup Secção P]])</f>
        <v xml:space="preserve"> -</v>
      </c>
      <c r="Y141" s="126" t="str">
        <f>IF(Tabela1[[#This Row],[Qsup Secção E]]=" -", " -", Tabela1[[#This Row],[Quantidade máxima (q) (tonelada)]]/Tabela1[[#This Row],[Qsup Secção E]])</f>
        <v xml:space="preserve"> -</v>
      </c>
      <c r="Z14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2" spans="2:27" s="1" customFormat="1" x14ac:dyDescent="0.3">
      <c r="B142" s="119"/>
      <c r="C142" s="120"/>
      <c r="D142" s="120"/>
      <c r="E142" s="120"/>
      <c r="F142" s="120"/>
      <c r="G142" s="120"/>
      <c r="H142" s="121"/>
      <c r="I142" s="120"/>
      <c r="J142" s="120"/>
      <c r="K142" s="120"/>
      <c r="L14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2" s="124" t="str">
        <f>IF(Tabela1[[#This Row],[Qinf Secção H]]=" -", " -", Tabela1[[#This Row],[Quantidade máxima (q) (tonelada)]]/Tabela1[[#This Row],[Qinf Secção H]])</f>
        <v xml:space="preserve"> -</v>
      </c>
      <c r="U142" s="125" t="str">
        <f>IF(Tabela1[[#This Row],[Qinf Secção P]]=" -", " -", Tabela1[[#This Row],[Quantidade máxima (q) (tonelada)]]/Tabela1[[#This Row],[Qinf Secção P]])</f>
        <v xml:space="preserve"> -</v>
      </c>
      <c r="V142" s="126" t="str">
        <f>IF(Tabela1[[#This Row],[Qinf Secção E]]=" -", " -", Tabela1[[#This Row],[Quantidade máxima (q) (tonelada)]]/Tabela1[[#This Row],[Qinf Secção E]])</f>
        <v xml:space="preserve"> -</v>
      </c>
      <c r="W142" s="125" t="str">
        <f>IF(Tabela1[[#This Row],[Qsup Secção H]]=" -", " -", Tabela1[[#This Row],[Quantidade máxima (q) (tonelada)]]/Tabela1[[#This Row],[Qsup Secção H]])</f>
        <v xml:space="preserve"> -</v>
      </c>
      <c r="X142" s="125" t="str">
        <f>IF(Tabela1[[#This Row],[Qsup Secção P]]=" -", " -", Tabela1[[#This Row],[Quantidade máxima (q) (tonelada)]]/Tabela1[[#This Row],[Qsup Secção P]])</f>
        <v xml:space="preserve"> -</v>
      </c>
      <c r="Y142" s="126" t="str">
        <f>IF(Tabela1[[#This Row],[Qsup Secção E]]=" -", " -", Tabela1[[#This Row],[Quantidade máxima (q) (tonelada)]]/Tabela1[[#This Row],[Qsup Secção E]])</f>
        <v xml:space="preserve"> -</v>
      </c>
      <c r="Z14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3" spans="2:27" s="1" customFormat="1" x14ac:dyDescent="0.3">
      <c r="B143" s="119"/>
      <c r="C143" s="120"/>
      <c r="D143" s="120"/>
      <c r="E143" s="120"/>
      <c r="F143" s="120"/>
      <c r="G143" s="120"/>
      <c r="H143" s="121"/>
      <c r="I143" s="120"/>
      <c r="J143" s="120"/>
      <c r="K143" s="120"/>
      <c r="L14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3" s="124" t="str">
        <f>IF(Tabela1[[#This Row],[Qinf Secção H]]=" -", " -", Tabela1[[#This Row],[Quantidade máxima (q) (tonelada)]]/Tabela1[[#This Row],[Qinf Secção H]])</f>
        <v xml:space="preserve"> -</v>
      </c>
      <c r="U143" s="125" t="str">
        <f>IF(Tabela1[[#This Row],[Qinf Secção P]]=" -", " -", Tabela1[[#This Row],[Quantidade máxima (q) (tonelada)]]/Tabela1[[#This Row],[Qinf Secção P]])</f>
        <v xml:space="preserve"> -</v>
      </c>
      <c r="V143" s="126" t="str">
        <f>IF(Tabela1[[#This Row],[Qinf Secção E]]=" -", " -", Tabela1[[#This Row],[Quantidade máxima (q) (tonelada)]]/Tabela1[[#This Row],[Qinf Secção E]])</f>
        <v xml:space="preserve"> -</v>
      </c>
      <c r="W143" s="125" t="str">
        <f>IF(Tabela1[[#This Row],[Qsup Secção H]]=" -", " -", Tabela1[[#This Row],[Quantidade máxima (q) (tonelada)]]/Tabela1[[#This Row],[Qsup Secção H]])</f>
        <v xml:space="preserve"> -</v>
      </c>
      <c r="X143" s="125" t="str">
        <f>IF(Tabela1[[#This Row],[Qsup Secção P]]=" -", " -", Tabela1[[#This Row],[Quantidade máxima (q) (tonelada)]]/Tabela1[[#This Row],[Qsup Secção P]])</f>
        <v xml:space="preserve"> -</v>
      </c>
      <c r="Y143" s="126" t="str">
        <f>IF(Tabela1[[#This Row],[Qsup Secção E]]=" -", " -", Tabela1[[#This Row],[Quantidade máxima (q) (tonelada)]]/Tabela1[[#This Row],[Qsup Secção E]])</f>
        <v xml:space="preserve"> -</v>
      </c>
      <c r="Z14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4" spans="2:27" s="1" customFormat="1" x14ac:dyDescent="0.3">
      <c r="B144" s="119"/>
      <c r="C144" s="120"/>
      <c r="D144" s="120"/>
      <c r="E144" s="120"/>
      <c r="F144" s="120"/>
      <c r="G144" s="120"/>
      <c r="H144" s="121"/>
      <c r="I144" s="120"/>
      <c r="J144" s="120"/>
      <c r="K144" s="120"/>
      <c r="L14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4" s="124" t="str">
        <f>IF(Tabela1[[#This Row],[Qinf Secção H]]=" -", " -", Tabela1[[#This Row],[Quantidade máxima (q) (tonelada)]]/Tabela1[[#This Row],[Qinf Secção H]])</f>
        <v xml:space="preserve"> -</v>
      </c>
      <c r="U144" s="125" t="str">
        <f>IF(Tabela1[[#This Row],[Qinf Secção P]]=" -", " -", Tabela1[[#This Row],[Quantidade máxima (q) (tonelada)]]/Tabela1[[#This Row],[Qinf Secção P]])</f>
        <v xml:space="preserve"> -</v>
      </c>
      <c r="V144" s="126" t="str">
        <f>IF(Tabela1[[#This Row],[Qinf Secção E]]=" -", " -", Tabela1[[#This Row],[Quantidade máxima (q) (tonelada)]]/Tabela1[[#This Row],[Qinf Secção E]])</f>
        <v xml:space="preserve"> -</v>
      </c>
      <c r="W144" s="125" t="str">
        <f>IF(Tabela1[[#This Row],[Qsup Secção H]]=" -", " -", Tabela1[[#This Row],[Quantidade máxima (q) (tonelada)]]/Tabela1[[#This Row],[Qsup Secção H]])</f>
        <v xml:space="preserve"> -</v>
      </c>
      <c r="X144" s="125" t="str">
        <f>IF(Tabela1[[#This Row],[Qsup Secção P]]=" -", " -", Tabela1[[#This Row],[Quantidade máxima (q) (tonelada)]]/Tabela1[[#This Row],[Qsup Secção P]])</f>
        <v xml:space="preserve"> -</v>
      </c>
      <c r="Y144" s="126" t="str">
        <f>IF(Tabela1[[#This Row],[Qsup Secção E]]=" -", " -", Tabela1[[#This Row],[Quantidade máxima (q) (tonelada)]]/Tabela1[[#This Row],[Qsup Secção E]])</f>
        <v xml:space="preserve"> -</v>
      </c>
      <c r="Z14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5" spans="2:27" s="1" customFormat="1" x14ac:dyDescent="0.3">
      <c r="B145" s="119"/>
      <c r="C145" s="120"/>
      <c r="D145" s="120"/>
      <c r="E145" s="120"/>
      <c r="F145" s="120"/>
      <c r="G145" s="120"/>
      <c r="H145" s="121"/>
      <c r="I145" s="120"/>
      <c r="J145" s="120"/>
      <c r="K145" s="120"/>
      <c r="L14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5" s="124" t="str">
        <f>IF(Tabela1[[#This Row],[Qinf Secção H]]=" -", " -", Tabela1[[#This Row],[Quantidade máxima (q) (tonelada)]]/Tabela1[[#This Row],[Qinf Secção H]])</f>
        <v xml:space="preserve"> -</v>
      </c>
      <c r="U145" s="125" t="str">
        <f>IF(Tabela1[[#This Row],[Qinf Secção P]]=" -", " -", Tabela1[[#This Row],[Quantidade máxima (q) (tonelada)]]/Tabela1[[#This Row],[Qinf Secção P]])</f>
        <v xml:space="preserve"> -</v>
      </c>
      <c r="V145" s="126" t="str">
        <f>IF(Tabela1[[#This Row],[Qinf Secção E]]=" -", " -", Tabela1[[#This Row],[Quantidade máxima (q) (tonelada)]]/Tabela1[[#This Row],[Qinf Secção E]])</f>
        <v xml:space="preserve"> -</v>
      </c>
      <c r="W145" s="125" t="str">
        <f>IF(Tabela1[[#This Row],[Qsup Secção H]]=" -", " -", Tabela1[[#This Row],[Quantidade máxima (q) (tonelada)]]/Tabela1[[#This Row],[Qsup Secção H]])</f>
        <v xml:space="preserve"> -</v>
      </c>
      <c r="X145" s="125" t="str">
        <f>IF(Tabela1[[#This Row],[Qsup Secção P]]=" -", " -", Tabela1[[#This Row],[Quantidade máxima (q) (tonelada)]]/Tabela1[[#This Row],[Qsup Secção P]])</f>
        <v xml:space="preserve"> -</v>
      </c>
      <c r="Y145" s="126" t="str">
        <f>IF(Tabela1[[#This Row],[Qsup Secção E]]=" -", " -", Tabela1[[#This Row],[Quantidade máxima (q) (tonelada)]]/Tabela1[[#This Row],[Qsup Secção E]])</f>
        <v xml:space="preserve"> -</v>
      </c>
      <c r="Z14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6" spans="2:27" s="1" customFormat="1" x14ac:dyDescent="0.3">
      <c r="B146" s="119"/>
      <c r="C146" s="120"/>
      <c r="D146" s="120"/>
      <c r="E146" s="120"/>
      <c r="F146" s="120"/>
      <c r="G146" s="120"/>
      <c r="H146" s="121"/>
      <c r="I146" s="120"/>
      <c r="J146" s="120"/>
      <c r="K146" s="120"/>
      <c r="L14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6" s="124" t="str">
        <f>IF(Tabela1[[#This Row],[Qinf Secção H]]=" -", " -", Tabela1[[#This Row],[Quantidade máxima (q) (tonelada)]]/Tabela1[[#This Row],[Qinf Secção H]])</f>
        <v xml:space="preserve"> -</v>
      </c>
      <c r="U146" s="125" t="str">
        <f>IF(Tabela1[[#This Row],[Qinf Secção P]]=" -", " -", Tabela1[[#This Row],[Quantidade máxima (q) (tonelada)]]/Tabela1[[#This Row],[Qinf Secção P]])</f>
        <v xml:space="preserve"> -</v>
      </c>
      <c r="V146" s="126" t="str">
        <f>IF(Tabela1[[#This Row],[Qinf Secção E]]=" -", " -", Tabela1[[#This Row],[Quantidade máxima (q) (tonelada)]]/Tabela1[[#This Row],[Qinf Secção E]])</f>
        <v xml:space="preserve"> -</v>
      </c>
      <c r="W146" s="125" t="str">
        <f>IF(Tabela1[[#This Row],[Qsup Secção H]]=" -", " -", Tabela1[[#This Row],[Quantidade máxima (q) (tonelada)]]/Tabela1[[#This Row],[Qsup Secção H]])</f>
        <v xml:space="preserve"> -</v>
      </c>
      <c r="X146" s="125" t="str">
        <f>IF(Tabela1[[#This Row],[Qsup Secção P]]=" -", " -", Tabela1[[#This Row],[Quantidade máxima (q) (tonelada)]]/Tabela1[[#This Row],[Qsup Secção P]])</f>
        <v xml:space="preserve"> -</v>
      </c>
      <c r="Y146" s="126" t="str">
        <f>IF(Tabela1[[#This Row],[Qsup Secção E]]=" -", " -", Tabela1[[#This Row],[Quantidade máxima (q) (tonelada)]]/Tabela1[[#This Row],[Qsup Secção E]])</f>
        <v xml:space="preserve"> -</v>
      </c>
      <c r="Z14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7" spans="2:27" s="1" customFormat="1" x14ac:dyDescent="0.3">
      <c r="B147" s="119"/>
      <c r="C147" s="120"/>
      <c r="D147" s="120"/>
      <c r="E147" s="120"/>
      <c r="F147" s="120"/>
      <c r="G147" s="120"/>
      <c r="H147" s="121"/>
      <c r="I147" s="120"/>
      <c r="J147" s="120"/>
      <c r="K147" s="120"/>
      <c r="L14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7" s="124" t="str">
        <f>IF(Tabela1[[#This Row],[Qinf Secção H]]=" -", " -", Tabela1[[#This Row],[Quantidade máxima (q) (tonelada)]]/Tabela1[[#This Row],[Qinf Secção H]])</f>
        <v xml:space="preserve"> -</v>
      </c>
      <c r="U147" s="125" t="str">
        <f>IF(Tabela1[[#This Row],[Qinf Secção P]]=" -", " -", Tabela1[[#This Row],[Quantidade máxima (q) (tonelada)]]/Tabela1[[#This Row],[Qinf Secção P]])</f>
        <v xml:space="preserve"> -</v>
      </c>
      <c r="V147" s="126" t="str">
        <f>IF(Tabela1[[#This Row],[Qinf Secção E]]=" -", " -", Tabela1[[#This Row],[Quantidade máxima (q) (tonelada)]]/Tabela1[[#This Row],[Qinf Secção E]])</f>
        <v xml:space="preserve"> -</v>
      </c>
      <c r="W147" s="125" t="str">
        <f>IF(Tabela1[[#This Row],[Qsup Secção H]]=" -", " -", Tabela1[[#This Row],[Quantidade máxima (q) (tonelada)]]/Tabela1[[#This Row],[Qsup Secção H]])</f>
        <v xml:space="preserve"> -</v>
      </c>
      <c r="X147" s="125" t="str">
        <f>IF(Tabela1[[#This Row],[Qsup Secção P]]=" -", " -", Tabela1[[#This Row],[Quantidade máxima (q) (tonelada)]]/Tabela1[[#This Row],[Qsup Secção P]])</f>
        <v xml:space="preserve"> -</v>
      </c>
      <c r="Y147" s="126" t="str">
        <f>IF(Tabela1[[#This Row],[Qsup Secção E]]=" -", " -", Tabela1[[#This Row],[Quantidade máxima (q) (tonelada)]]/Tabela1[[#This Row],[Qsup Secção E]])</f>
        <v xml:space="preserve"> -</v>
      </c>
      <c r="Z14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8" spans="2:27" s="1" customFormat="1" x14ac:dyDescent="0.3">
      <c r="B148" s="119"/>
      <c r="C148" s="120"/>
      <c r="D148" s="120"/>
      <c r="E148" s="120"/>
      <c r="F148" s="120"/>
      <c r="G148" s="120"/>
      <c r="H148" s="121"/>
      <c r="I148" s="120"/>
      <c r="J148" s="120"/>
      <c r="K148" s="120"/>
      <c r="L14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8" s="124" t="str">
        <f>IF(Tabela1[[#This Row],[Qinf Secção H]]=" -", " -", Tabela1[[#This Row],[Quantidade máxima (q) (tonelada)]]/Tabela1[[#This Row],[Qinf Secção H]])</f>
        <v xml:space="preserve"> -</v>
      </c>
      <c r="U148" s="125" t="str">
        <f>IF(Tabela1[[#This Row],[Qinf Secção P]]=" -", " -", Tabela1[[#This Row],[Quantidade máxima (q) (tonelada)]]/Tabela1[[#This Row],[Qinf Secção P]])</f>
        <v xml:space="preserve"> -</v>
      </c>
      <c r="V148" s="126" t="str">
        <f>IF(Tabela1[[#This Row],[Qinf Secção E]]=" -", " -", Tabela1[[#This Row],[Quantidade máxima (q) (tonelada)]]/Tabela1[[#This Row],[Qinf Secção E]])</f>
        <v xml:space="preserve"> -</v>
      </c>
      <c r="W148" s="125" t="str">
        <f>IF(Tabela1[[#This Row],[Qsup Secção H]]=" -", " -", Tabela1[[#This Row],[Quantidade máxima (q) (tonelada)]]/Tabela1[[#This Row],[Qsup Secção H]])</f>
        <v xml:space="preserve"> -</v>
      </c>
      <c r="X148" s="125" t="str">
        <f>IF(Tabela1[[#This Row],[Qsup Secção P]]=" -", " -", Tabela1[[#This Row],[Quantidade máxima (q) (tonelada)]]/Tabela1[[#This Row],[Qsup Secção P]])</f>
        <v xml:space="preserve"> -</v>
      </c>
      <c r="Y148" s="126" t="str">
        <f>IF(Tabela1[[#This Row],[Qsup Secção E]]=" -", " -", Tabela1[[#This Row],[Quantidade máxima (q) (tonelada)]]/Tabela1[[#This Row],[Qsup Secção E]])</f>
        <v xml:space="preserve"> -</v>
      </c>
      <c r="Z14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49" spans="2:27" s="1" customFormat="1" x14ac:dyDescent="0.3">
      <c r="B149" s="119"/>
      <c r="C149" s="120"/>
      <c r="D149" s="120"/>
      <c r="E149" s="120"/>
      <c r="F149" s="120"/>
      <c r="G149" s="120"/>
      <c r="H149" s="121"/>
      <c r="I149" s="120"/>
      <c r="J149" s="120"/>
      <c r="K149" s="120"/>
      <c r="L14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4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4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4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4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4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4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4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49" s="124" t="str">
        <f>IF(Tabela1[[#This Row],[Qinf Secção H]]=" -", " -", Tabela1[[#This Row],[Quantidade máxima (q) (tonelada)]]/Tabela1[[#This Row],[Qinf Secção H]])</f>
        <v xml:space="preserve"> -</v>
      </c>
      <c r="U149" s="125" t="str">
        <f>IF(Tabela1[[#This Row],[Qinf Secção P]]=" -", " -", Tabela1[[#This Row],[Quantidade máxima (q) (tonelada)]]/Tabela1[[#This Row],[Qinf Secção P]])</f>
        <v xml:space="preserve"> -</v>
      </c>
      <c r="V149" s="126" t="str">
        <f>IF(Tabela1[[#This Row],[Qinf Secção E]]=" -", " -", Tabela1[[#This Row],[Quantidade máxima (q) (tonelada)]]/Tabela1[[#This Row],[Qinf Secção E]])</f>
        <v xml:space="preserve"> -</v>
      </c>
      <c r="W149" s="125" t="str">
        <f>IF(Tabela1[[#This Row],[Qsup Secção H]]=" -", " -", Tabela1[[#This Row],[Quantidade máxima (q) (tonelada)]]/Tabela1[[#This Row],[Qsup Secção H]])</f>
        <v xml:space="preserve"> -</v>
      </c>
      <c r="X149" s="125" t="str">
        <f>IF(Tabela1[[#This Row],[Qsup Secção P]]=" -", " -", Tabela1[[#This Row],[Quantidade máxima (q) (tonelada)]]/Tabela1[[#This Row],[Qsup Secção P]])</f>
        <v xml:space="preserve"> -</v>
      </c>
      <c r="Y149" s="126" t="str">
        <f>IF(Tabela1[[#This Row],[Qsup Secção E]]=" -", " -", Tabela1[[#This Row],[Quantidade máxima (q) (tonelada)]]/Tabela1[[#This Row],[Qsup Secção E]])</f>
        <v xml:space="preserve"> -</v>
      </c>
      <c r="Z14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4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0" spans="2:27" s="1" customFormat="1" x14ac:dyDescent="0.3">
      <c r="B150" s="119"/>
      <c r="C150" s="120"/>
      <c r="D150" s="120"/>
      <c r="E150" s="120"/>
      <c r="F150" s="120"/>
      <c r="G150" s="120"/>
      <c r="H150" s="121"/>
      <c r="I150" s="120"/>
      <c r="J150" s="120"/>
      <c r="K150" s="120"/>
      <c r="L15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0" s="124" t="str">
        <f>IF(Tabela1[[#This Row],[Qinf Secção H]]=" -", " -", Tabela1[[#This Row],[Quantidade máxima (q) (tonelada)]]/Tabela1[[#This Row],[Qinf Secção H]])</f>
        <v xml:space="preserve"> -</v>
      </c>
      <c r="U150" s="125" t="str">
        <f>IF(Tabela1[[#This Row],[Qinf Secção P]]=" -", " -", Tabela1[[#This Row],[Quantidade máxima (q) (tonelada)]]/Tabela1[[#This Row],[Qinf Secção P]])</f>
        <v xml:space="preserve"> -</v>
      </c>
      <c r="V150" s="126" t="str">
        <f>IF(Tabela1[[#This Row],[Qinf Secção E]]=" -", " -", Tabela1[[#This Row],[Quantidade máxima (q) (tonelada)]]/Tabela1[[#This Row],[Qinf Secção E]])</f>
        <v xml:space="preserve"> -</v>
      </c>
      <c r="W150" s="125" t="str">
        <f>IF(Tabela1[[#This Row],[Qsup Secção H]]=" -", " -", Tabela1[[#This Row],[Quantidade máxima (q) (tonelada)]]/Tabela1[[#This Row],[Qsup Secção H]])</f>
        <v xml:space="preserve"> -</v>
      </c>
      <c r="X150" s="125" t="str">
        <f>IF(Tabela1[[#This Row],[Qsup Secção P]]=" -", " -", Tabela1[[#This Row],[Quantidade máxima (q) (tonelada)]]/Tabela1[[#This Row],[Qsup Secção P]])</f>
        <v xml:space="preserve"> -</v>
      </c>
      <c r="Y150" s="126" t="str">
        <f>IF(Tabela1[[#This Row],[Qsup Secção E]]=" -", " -", Tabela1[[#This Row],[Quantidade máxima (q) (tonelada)]]/Tabela1[[#This Row],[Qsup Secção E]])</f>
        <v xml:space="preserve"> -</v>
      </c>
      <c r="Z15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1" spans="2:27" s="1" customFormat="1" x14ac:dyDescent="0.3">
      <c r="B151" s="119"/>
      <c r="C151" s="120"/>
      <c r="D151" s="120"/>
      <c r="E151" s="120"/>
      <c r="F151" s="120"/>
      <c r="G151" s="120"/>
      <c r="H151" s="121"/>
      <c r="I151" s="120"/>
      <c r="J151" s="120"/>
      <c r="K151" s="120"/>
      <c r="L15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1" s="124" t="str">
        <f>IF(Tabela1[[#This Row],[Qinf Secção H]]=" -", " -", Tabela1[[#This Row],[Quantidade máxima (q) (tonelada)]]/Tabela1[[#This Row],[Qinf Secção H]])</f>
        <v xml:space="preserve"> -</v>
      </c>
      <c r="U151" s="125" t="str">
        <f>IF(Tabela1[[#This Row],[Qinf Secção P]]=" -", " -", Tabela1[[#This Row],[Quantidade máxima (q) (tonelada)]]/Tabela1[[#This Row],[Qinf Secção P]])</f>
        <v xml:space="preserve"> -</v>
      </c>
      <c r="V151" s="126" t="str">
        <f>IF(Tabela1[[#This Row],[Qinf Secção E]]=" -", " -", Tabela1[[#This Row],[Quantidade máxima (q) (tonelada)]]/Tabela1[[#This Row],[Qinf Secção E]])</f>
        <v xml:space="preserve"> -</v>
      </c>
      <c r="W151" s="125" t="str">
        <f>IF(Tabela1[[#This Row],[Qsup Secção H]]=" -", " -", Tabela1[[#This Row],[Quantidade máxima (q) (tonelada)]]/Tabela1[[#This Row],[Qsup Secção H]])</f>
        <v xml:space="preserve"> -</v>
      </c>
      <c r="X151" s="125" t="str">
        <f>IF(Tabela1[[#This Row],[Qsup Secção P]]=" -", " -", Tabela1[[#This Row],[Quantidade máxima (q) (tonelada)]]/Tabela1[[#This Row],[Qsup Secção P]])</f>
        <v xml:space="preserve"> -</v>
      </c>
      <c r="Y151" s="126" t="str">
        <f>IF(Tabela1[[#This Row],[Qsup Secção E]]=" -", " -", Tabela1[[#This Row],[Quantidade máxima (q) (tonelada)]]/Tabela1[[#This Row],[Qsup Secção E]])</f>
        <v xml:space="preserve"> -</v>
      </c>
      <c r="Z15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2" spans="2:27" s="1" customFormat="1" x14ac:dyDescent="0.3">
      <c r="B152" s="119"/>
      <c r="C152" s="120"/>
      <c r="D152" s="120"/>
      <c r="E152" s="120"/>
      <c r="F152" s="120"/>
      <c r="G152" s="120"/>
      <c r="H152" s="121"/>
      <c r="I152" s="120"/>
      <c r="J152" s="120"/>
      <c r="K152" s="120"/>
      <c r="L15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2" s="124" t="str">
        <f>IF(Tabela1[[#This Row],[Qinf Secção H]]=" -", " -", Tabela1[[#This Row],[Quantidade máxima (q) (tonelada)]]/Tabela1[[#This Row],[Qinf Secção H]])</f>
        <v xml:space="preserve"> -</v>
      </c>
      <c r="U152" s="125" t="str">
        <f>IF(Tabela1[[#This Row],[Qinf Secção P]]=" -", " -", Tabela1[[#This Row],[Quantidade máxima (q) (tonelada)]]/Tabela1[[#This Row],[Qinf Secção P]])</f>
        <v xml:space="preserve"> -</v>
      </c>
      <c r="V152" s="126" t="str">
        <f>IF(Tabela1[[#This Row],[Qinf Secção E]]=" -", " -", Tabela1[[#This Row],[Quantidade máxima (q) (tonelada)]]/Tabela1[[#This Row],[Qinf Secção E]])</f>
        <v xml:space="preserve"> -</v>
      </c>
      <c r="W152" s="125" t="str">
        <f>IF(Tabela1[[#This Row],[Qsup Secção H]]=" -", " -", Tabela1[[#This Row],[Quantidade máxima (q) (tonelada)]]/Tabela1[[#This Row],[Qsup Secção H]])</f>
        <v xml:space="preserve"> -</v>
      </c>
      <c r="X152" s="125" t="str">
        <f>IF(Tabela1[[#This Row],[Qsup Secção P]]=" -", " -", Tabela1[[#This Row],[Quantidade máxima (q) (tonelada)]]/Tabela1[[#This Row],[Qsup Secção P]])</f>
        <v xml:space="preserve"> -</v>
      </c>
      <c r="Y152" s="126" t="str">
        <f>IF(Tabela1[[#This Row],[Qsup Secção E]]=" -", " -", Tabela1[[#This Row],[Quantidade máxima (q) (tonelada)]]/Tabela1[[#This Row],[Qsup Secção E]])</f>
        <v xml:space="preserve"> -</v>
      </c>
      <c r="Z15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3" spans="2:27" s="1" customFormat="1" x14ac:dyDescent="0.3">
      <c r="B153" s="119"/>
      <c r="C153" s="120"/>
      <c r="D153" s="120"/>
      <c r="E153" s="120"/>
      <c r="F153" s="120"/>
      <c r="G153" s="120"/>
      <c r="H153" s="121"/>
      <c r="I153" s="120"/>
      <c r="J153" s="120"/>
      <c r="K153" s="120"/>
      <c r="L15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3" s="124" t="str">
        <f>IF(Tabela1[[#This Row],[Qinf Secção H]]=" -", " -", Tabela1[[#This Row],[Quantidade máxima (q) (tonelada)]]/Tabela1[[#This Row],[Qinf Secção H]])</f>
        <v xml:space="preserve"> -</v>
      </c>
      <c r="U153" s="125" t="str">
        <f>IF(Tabela1[[#This Row],[Qinf Secção P]]=" -", " -", Tabela1[[#This Row],[Quantidade máxima (q) (tonelada)]]/Tabela1[[#This Row],[Qinf Secção P]])</f>
        <v xml:space="preserve"> -</v>
      </c>
      <c r="V153" s="126" t="str">
        <f>IF(Tabela1[[#This Row],[Qinf Secção E]]=" -", " -", Tabela1[[#This Row],[Quantidade máxima (q) (tonelada)]]/Tabela1[[#This Row],[Qinf Secção E]])</f>
        <v xml:space="preserve"> -</v>
      </c>
      <c r="W153" s="125" t="str">
        <f>IF(Tabela1[[#This Row],[Qsup Secção H]]=" -", " -", Tabela1[[#This Row],[Quantidade máxima (q) (tonelada)]]/Tabela1[[#This Row],[Qsup Secção H]])</f>
        <v xml:space="preserve"> -</v>
      </c>
      <c r="X153" s="125" t="str">
        <f>IF(Tabela1[[#This Row],[Qsup Secção P]]=" -", " -", Tabela1[[#This Row],[Quantidade máxima (q) (tonelada)]]/Tabela1[[#This Row],[Qsup Secção P]])</f>
        <v xml:space="preserve"> -</v>
      </c>
      <c r="Y153" s="126" t="str">
        <f>IF(Tabela1[[#This Row],[Qsup Secção E]]=" -", " -", Tabela1[[#This Row],[Quantidade máxima (q) (tonelada)]]/Tabela1[[#This Row],[Qsup Secção E]])</f>
        <v xml:space="preserve"> -</v>
      </c>
      <c r="Z15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4" spans="2:27" s="1" customFormat="1" x14ac:dyDescent="0.3">
      <c r="B154" s="119"/>
      <c r="C154" s="120"/>
      <c r="D154" s="120"/>
      <c r="E154" s="120"/>
      <c r="F154" s="120"/>
      <c r="G154" s="120"/>
      <c r="H154" s="121"/>
      <c r="I154" s="120"/>
      <c r="J154" s="120"/>
      <c r="K154" s="120"/>
      <c r="L15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4" s="124" t="str">
        <f>IF(Tabela1[[#This Row],[Qinf Secção H]]=" -", " -", Tabela1[[#This Row],[Quantidade máxima (q) (tonelada)]]/Tabela1[[#This Row],[Qinf Secção H]])</f>
        <v xml:space="preserve"> -</v>
      </c>
      <c r="U154" s="125" t="str">
        <f>IF(Tabela1[[#This Row],[Qinf Secção P]]=" -", " -", Tabela1[[#This Row],[Quantidade máxima (q) (tonelada)]]/Tabela1[[#This Row],[Qinf Secção P]])</f>
        <v xml:space="preserve"> -</v>
      </c>
      <c r="V154" s="126" t="str">
        <f>IF(Tabela1[[#This Row],[Qinf Secção E]]=" -", " -", Tabela1[[#This Row],[Quantidade máxima (q) (tonelada)]]/Tabela1[[#This Row],[Qinf Secção E]])</f>
        <v xml:space="preserve"> -</v>
      </c>
      <c r="W154" s="125" t="str">
        <f>IF(Tabela1[[#This Row],[Qsup Secção H]]=" -", " -", Tabela1[[#This Row],[Quantidade máxima (q) (tonelada)]]/Tabela1[[#This Row],[Qsup Secção H]])</f>
        <v xml:space="preserve"> -</v>
      </c>
      <c r="X154" s="125" t="str">
        <f>IF(Tabela1[[#This Row],[Qsup Secção P]]=" -", " -", Tabela1[[#This Row],[Quantidade máxima (q) (tonelada)]]/Tabela1[[#This Row],[Qsup Secção P]])</f>
        <v xml:space="preserve"> -</v>
      </c>
      <c r="Y154" s="126" t="str">
        <f>IF(Tabela1[[#This Row],[Qsup Secção E]]=" -", " -", Tabela1[[#This Row],[Quantidade máxima (q) (tonelada)]]/Tabela1[[#This Row],[Qsup Secção E]])</f>
        <v xml:space="preserve"> -</v>
      </c>
      <c r="Z15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5" spans="2:27" s="1" customFormat="1" x14ac:dyDescent="0.3">
      <c r="B155" s="119"/>
      <c r="C155" s="120"/>
      <c r="D155" s="120"/>
      <c r="E155" s="120"/>
      <c r="F155" s="120"/>
      <c r="G155" s="120"/>
      <c r="H155" s="121"/>
      <c r="I155" s="120"/>
      <c r="J155" s="120"/>
      <c r="K155" s="120"/>
      <c r="L15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5" s="124" t="str">
        <f>IF(Tabela1[[#This Row],[Qinf Secção H]]=" -", " -", Tabela1[[#This Row],[Quantidade máxima (q) (tonelada)]]/Tabela1[[#This Row],[Qinf Secção H]])</f>
        <v xml:space="preserve"> -</v>
      </c>
      <c r="U155" s="125" t="str">
        <f>IF(Tabela1[[#This Row],[Qinf Secção P]]=" -", " -", Tabela1[[#This Row],[Quantidade máxima (q) (tonelada)]]/Tabela1[[#This Row],[Qinf Secção P]])</f>
        <v xml:space="preserve"> -</v>
      </c>
      <c r="V155" s="126" t="str">
        <f>IF(Tabela1[[#This Row],[Qinf Secção E]]=" -", " -", Tabela1[[#This Row],[Quantidade máxima (q) (tonelada)]]/Tabela1[[#This Row],[Qinf Secção E]])</f>
        <v xml:space="preserve"> -</v>
      </c>
      <c r="W155" s="125" t="str">
        <f>IF(Tabela1[[#This Row],[Qsup Secção H]]=" -", " -", Tabela1[[#This Row],[Quantidade máxima (q) (tonelada)]]/Tabela1[[#This Row],[Qsup Secção H]])</f>
        <v xml:space="preserve"> -</v>
      </c>
      <c r="X155" s="125" t="str">
        <f>IF(Tabela1[[#This Row],[Qsup Secção P]]=" -", " -", Tabela1[[#This Row],[Quantidade máxima (q) (tonelada)]]/Tabela1[[#This Row],[Qsup Secção P]])</f>
        <v xml:space="preserve"> -</v>
      </c>
      <c r="Y155" s="126" t="str">
        <f>IF(Tabela1[[#This Row],[Qsup Secção E]]=" -", " -", Tabela1[[#This Row],[Quantidade máxima (q) (tonelada)]]/Tabela1[[#This Row],[Qsup Secção E]])</f>
        <v xml:space="preserve"> -</v>
      </c>
      <c r="Z15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6" spans="2:27" s="1" customFormat="1" x14ac:dyDescent="0.3">
      <c r="B156" s="119"/>
      <c r="C156" s="120"/>
      <c r="D156" s="120"/>
      <c r="E156" s="120"/>
      <c r="F156" s="120"/>
      <c r="G156" s="120"/>
      <c r="H156" s="121"/>
      <c r="I156" s="120"/>
      <c r="J156" s="120"/>
      <c r="K156" s="120"/>
      <c r="L15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6" s="124" t="str">
        <f>IF(Tabela1[[#This Row],[Qinf Secção H]]=" -", " -", Tabela1[[#This Row],[Quantidade máxima (q) (tonelada)]]/Tabela1[[#This Row],[Qinf Secção H]])</f>
        <v xml:space="preserve"> -</v>
      </c>
      <c r="U156" s="125" t="str">
        <f>IF(Tabela1[[#This Row],[Qinf Secção P]]=" -", " -", Tabela1[[#This Row],[Quantidade máxima (q) (tonelada)]]/Tabela1[[#This Row],[Qinf Secção P]])</f>
        <v xml:space="preserve"> -</v>
      </c>
      <c r="V156" s="126" t="str">
        <f>IF(Tabela1[[#This Row],[Qinf Secção E]]=" -", " -", Tabela1[[#This Row],[Quantidade máxima (q) (tonelada)]]/Tabela1[[#This Row],[Qinf Secção E]])</f>
        <v xml:space="preserve"> -</v>
      </c>
      <c r="W156" s="125" t="str">
        <f>IF(Tabela1[[#This Row],[Qsup Secção H]]=" -", " -", Tabela1[[#This Row],[Quantidade máxima (q) (tonelada)]]/Tabela1[[#This Row],[Qsup Secção H]])</f>
        <v xml:space="preserve"> -</v>
      </c>
      <c r="X156" s="125" t="str">
        <f>IF(Tabela1[[#This Row],[Qsup Secção P]]=" -", " -", Tabela1[[#This Row],[Quantidade máxima (q) (tonelada)]]/Tabela1[[#This Row],[Qsup Secção P]])</f>
        <v xml:space="preserve"> -</v>
      </c>
      <c r="Y156" s="126" t="str">
        <f>IF(Tabela1[[#This Row],[Qsup Secção E]]=" -", " -", Tabela1[[#This Row],[Quantidade máxima (q) (tonelada)]]/Tabela1[[#This Row],[Qsup Secção E]])</f>
        <v xml:space="preserve"> -</v>
      </c>
      <c r="Z15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7" spans="2:27" s="1" customFormat="1" x14ac:dyDescent="0.3">
      <c r="B157" s="119"/>
      <c r="C157" s="120"/>
      <c r="D157" s="120"/>
      <c r="E157" s="120"/>
      <c r="F157" s="120"/>
      <c r="G157" s="120"/>
      <c r="H157" s="121"/>
      <c r="I157" s="120"/>
      <c r="J157" s="120"/>
      <c r="K157" s="120"/>
      <c r="L15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7" s="124" t="str">
        <f>IF(Tabela1[[#This Row],[Qinf Secção H]]=" -", " -", Tabela1[[#This Row],[Quantidade máxima (q) (tonelada)]]/Tabela1[[#This Row],[Qinf Secção H]])</f>
        <v xml:space="preserve"> -</v>
      </c>
      <c r="U157" s="125" t="str">
        <f>IF(Tabela1[[#This Row],[Qinf Secção P]]=" -", " -", Tabela1[[#This Row],[Quantidade máxima (q) (tonelada)]]/Tabela1[[#This Row],[Qinf Secção P]])</f>
        <v xml:space="preserve"> -</v>
      </c>
      <c r="V157" s="126" t="str">
        <f>IF(Tabela1[[#This Row],[Qinf Secção E]]=" -", " -", Tabela1[[#This Row],[Quantidade máxima (q) (tonelada)]]/Tabela1[[#This Row],[Qinf Secção E]])</f>
        <v xml:space="preserve"> -</v>
      </c>
      <c r="W157" s="125" t="str">
        <f>IF(Tabela1[[#This Row],[Qsup Secção H]]=" -", " -", Tabela1[[#This Row],[Quantidade máxima (q) (tonelada)]]/Tabela1[[#This Row],[Qsup Secção H]])</f>
        <v xml:space="preserve"> -</v>
      </c>
      <c r="X157" s="125" t="str">
        <f>IF(Tabela1[[#This Row],[Qsup Secção P]]=" -", " -", Tabela1[[#This Row],[Quantidade máxima (q) (tonelada)]]/Tabela1[[#This Row],[Qsup Secção P]])</f>
        <v xml:space="preserve"> -</v>
      </c>
      <c r="Y157" s="126" t="str">
        <f>IF(Tabela1[[#This Row],[Qsup Secção E]]=" -", " -", Tabela1[[#This Row],[Quantidade máxima (q) (tonelada)]]/Tabela1[[#This Row],[Qsup Secção E]])</f>
        <v xml:space="preserve"> -</v>
      </c>
      <c r="Z15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8" spans="2:27" s="1" customFormat="1" x14ac:dyDescent="0.3">
      <c r="B158" s="119"/>
      <c r="C158" s="120"/>
      <c r="D158" s="120"/>
      <c r="E158" s="120"/>
      <c r="F158" s="120"/>
      <c r="G158" s="120"/>
      <c r="H158" s="121"/>
      <c r="I158" s="120"/>
      <c r="J158" s="120"/>
      <c r="K158" s="120"/>
      <c r="L15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8" s="124" t="str">
        <f>IF(Tabela1[[#This Row],[Qinf Secção H]]=" -", " -", Tabela1[[#This Row],[Quantidade máxima (q) (tonelada)]]/Tabela1[[#This Row],[Qinf Secção H]])</f>
        <v xml:space="preserve"> -</v>
      </c>
      <c r="U158" s="125" t="str">
        <f>IF(Tabela1[[#This Row],[Qinf Secção P]]=" -", " -", Tabela1[[#This Row],[Quantidade máxima (q) (tonelada)]]/Tabela1[[#This Row],[Qinf Secção P]])</f>
        <v xml:space="preserve"> -</v>
      </c>
      <c r="V158" s="126" t="str">
        <f>IF(Tabela1[[#This Row],[Qinf Secção E]]=" -", " -", Tabela1[[#This Row],[Quantidade máxima (q) (tonelada)]]/Tabela1[[#This Row],[Qinf Secção E]])</f>
        <v xml:space="preserve"> -</v>
      </c>
      <c r="W158" s="125" t="str">
        <f>IF(Tabela1[[#This Row],[Qsup Secção H]]=" -", " -", Tabela1[[#This Row],[Quantidade máxima (q) (tonelada)]]/Tabela1[[#This Row],[Qsup Secção H]])</f>
        <v xml:space="preserve"> -</v>
      </c>
      <c r="X158" s="125" t="str">
        <f>IF(Tabela1[[#This Row],[Qsup Secção P]]=" -", " -", Tabela1[[#This Row],[Quantidade máxima (q) (tonelada)]]/Tabela1[[#This Row],[Qsup Secção P]])</f>
        <v xml:space="preserve"> -</v>
      </c>
      <c r="Y158" s="126" t="str">
        <f>IF(Tabela1[[#This Row],[Qsup Secção E]]=" -", " -", Tabela1[[#This Row],[Quantidade máxima (q) (tonelada)]]/Tabela1[[#This Row],[Qsup Secção E]])</f>
        <v xml:space="preserve"> -</v>
      </c>
      <c r="Z15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59" spans="2:27" s="1" customFormat="1" x14ac:dyDescent="0.3">
      <c r="B159" s="119"/>
      <c r="C159" s="120"/>
      <c r="D159" s="120"/>
      <c r="E159" s="120"/>
      <c r="F159" s="120"/>
      <c r="G159" s="120"/>
      <c r="H159" s="121"/>
      <c r="I159" s="120"/>
      <c r="J159" s="120"/>
      <c r="K159" s="120"/>
      <c r="L15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5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5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5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5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5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5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5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59" s="124" t="str">
        <f>IF(Tabela1[[#This Row],[Qinf Secção H]]=" -", " -", Tabela1[[#This Row],[Quantidade máxima (q) (tonelada)]]/Tabela1[[#This Row],[Qinf Secção H]])</f>
        <v xml:space="preserve"> -</v>
      </c>
      <c r="U159" s="125" t="str">
        <f>IF(Tabela1[[#This Row],[Qinf Secção P]]=" -", " -", Tabela1[[#This Row],[Quantidade máxima (q) (tonelada)]]/Tabela1[[#This Row],[Qinf Secção P]])</f>
        <v xml:space="preserve"> -</v>
      </c>
      <c r="V159" s="126" t="str">
        <f>IF(Tabela1[[#This Row],[Qinf Secção E]]=" -", " -", Tabela1[[#This Row],[Quantidade máxima (q) (tonelada)]]/Tabela1[[#This Row],[Qinf Secção E]])</f>
        <v xml:space="preserve"> -</v>
      </c>
      <c r="W159" s="125" t="str">
        <f>IF(Tabela1[[#This Row],[Qsup Secção H]]=" -", " -", Tabela1[[#This Row],[Quantidade máxima (q) (tonelada)]]/Tabela1[[#This Row],[Qsup Secção H]])</f>
        <v xml:space="preserve"> -</v>
      </c>
      <c r="X159" s="125" t="str">
        <f>IF(Tabela1[[#This Row],[Qsup Secção P]]=" -", " -", Tabela1[[#This Row],[Quantidade máxima (q) (tonelada)]]/Tabela1[[#This Row],[Qsup Secção P]])</f>
        <v xml:space="preserve"> -</v>
      </c>
      <c r="Y159" s="126" t="str">
        <f>IF(Tabela1[[#This Row],[Qsup Secção E]]=" -", " -", Tabela1[[#This Row],[Quantidade máxima (q) (tonelada)]]/Tabela1[[#This Row],[Qsup Secção E]])</f>
        <v xml:space="preserve"> -</v>
      </c>
      <c r="Z15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5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0" spans="2:27" s="1" customFormat="1" x14ac:dyDescent="0.3">
      <c r="B160" s="119"/>
      <c r="C160" s="120"/>
      <c r="D160" s="120"/>
      <c r="E160" s="120"/>
      <c r="F160" s="120"/>
      <c r="G160" s="120"/>
      <c r="H160" s="121"/>
      <c r="I160" s="120"/>
      <c r="J160" s="120"/>
      <c r="K160" s="120"/>
      <c r="L16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0" s="124" t="str">
        <f>IF(Tabela1[[#This Row],[Qinf Secção H]]=" -", " -", Tabela1[[#This Row],[Quantidade máxima (q) (tonelada)]]/Tabela1[[#This Row],[Qinf Secção H]])</f>
        <v xml:space="preserve"> -</v>
      </c>
      <c r="U160" s="125" t="str">
        <f>IF(Tabela1[[#This Row],[Qinf Secção P]]=" -", " -", Tabela1[[#This Row],[Quantidade máxima (q) (tonelada)]]/Tabela1[[#This Row],[Qinf Secção P]])</f>
        <v xml:space="preserve"> -</v>
      </c>
      <c r="V160" s="126" t="str">
        <f>IF(Tabela1[[#This Row],[Qinf Secção E]]=" -", " -", Tabela1[[#This Row],[Quantidade máxima (q) (tonelada)]]/Tabela1[[#This Row],[Qinf Secção E]])</f>
        <v xml:space="preserve"> -</v>
      </c>
      <c r="W160" s="125" t="str">
        <f>IF(Tabela1[[#This Row],[Qsup Secção H]]=" -", " -", Tabela1[[#This Row],[Quantidade máxima (q) (tonelada)]]/Tabela1[[#This Row],[Qsup Secção H]])</f>
        <v xml:space="preserve"> -</v>
      </c>
      <c r="X160" s="125" t="str">
        <f>IF(Tabela1[[#This Row],[Qsup Secção P]]=" -", " -", Tabela1[[#This Row],[Quantidade máxima (q) (tonelada)]]/Tabela1[[#This Row],[Qsup Secção P]])</f>
        <v xml:space="preserve"> -</v>
      </c>
      <c r="Y160" s="126" t="str">
        <f>IF(Tabela1[[#This Row],[Qsup Secção E]]=" -", " -", Tabela1[[#This Row],[Quantidade máxima (q) (tonelada)]]/Tabela1[[#This Row],[Qsup Secção E]])</f>
        <v xml:space="preserve"> -</v>
      </c>
      <c r="Z16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1" spans="2:27" s="1" customFormat="1" x14ac:dyDescent="0.3">
      <c r="B161" s="119"/>
      <c r="C161" s="120"/>
      <c r="D161" s="120"/>
      <c r="E161" s="120"/>
      <c r="F161" s="120"/>
      <c r="G161" s="120"/>
      <c r="H161" s="121"/>
      <c r="I161" s="120"/>
      <c r="J161" s="120"/>
      <c r="K161" s="120"/>
      <c r="L16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1" s="124" t="str">
        <f>IF(Tabela1[[#This Row],[Qinf Secção H]]=" -", " -", Tabela1[[#This Row],[Quantidade máxima (q) (tonelada)]]/Tabela1[[#This Row],[Qinf Secção H]])</f>
        <v xml:space="preserve"> -</v>
      </c>
      <c r="U161" s="125" t="str">
        <f>IF(Tabela1[[#This Row],[Qinf Secção P]]=" -", " -", Tabela1[[#This Row],[Quantidade máxima (q) (tonelada)]]/Tabela1[[#This Row],[Qinf Secção P]])</f>
        <v xml:space="preserve"> -</v>
      </c>
      <c r="V161" s="126" t="str">
        <f>IF(Tabela1[[#This Row],[Qinf Secção E]]=" -", " -", Tabela1[[#This Row],[Quantidade máxima (q) (tonelada)]]/Tabela1[[#This Row],[Qinf Secção E]])</f>
        <v xml:space="preserve"> -</v>
      </c>
      <c r="W161" s="125" t="str">
        <f>IF(Tabela1[[#This Row],[Qsup Secção H]]=" -", " -", Tabela1[[#This Row],[Quantidade máxima (q) (tonelada)]]/Tabela1[[#This Row],[Qsup Secção H]])</f>
        <v xml:space="preserve"> -</v>
      </c>
      <c r="X161" s="125" t="str">
        <f>IF(Tabela1[[#This Row],[Qsup Secção P]]=" -", " -", Tabela1[[#This Row],[Quantidade máxima (q) (tonelada)]]/Tabela1[[#This Row],[Qsup Secção P]])</f>
        <v xml:space="preserve"> -</v>
      </c>
      <c r="Y161" s="126" t="str">
        <f>IF(Tabela1[[#This Row],[Qsup Secção E]]=" -", " -", Tabela1[[#This Row],[Quantidade máxima (q) (tonelada)]]/Tabela1[[#This Row],[Qsup Secção E]])</f>
        <v xml:space="preserve"> -</v>
      </c>
      <c r="Z16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2" spans="2:27" s="1" customFormat="1" x14ac:dyDescent="0.3">
      <c r="B162" s="119"/>
      <c r="C162" s="120"/>
      <c r="D162" s="120"/>
      <c r="E162" s="120"/>
      <c r="F162" s="120"/>
      <c r="G162" s="120"/>
      <c r="H162" s="121"/>
      <c r="I162" s="120"/>
      <c r="J162" s="120"/>
      <c r="K162" s="120"/>
      <c r="L16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2" s="124" t="str">
        <f>IF(Tabela1[[#This Row],[Qinf Secção H]]=" -", " -", Tabela1[[#This Row],[Quantidade máxima (q) (tonelada)]]/Tabela1[[#This Row],[Qinf Secção H]])</f>
        <v xml:space="preserve"> -</v>
      </c>
      <c r="U162" s="125" t="str">
        <f>IF(Tabela1[[#This Row],[Qinf Secção P]]=" -", " -", Tabela1[[#This Row],[Quantidade máxima (q) (tonelada)]]/Tabela1[[#This Row],[Qinf Secção P]])</f>
        <v xml:space="preserve"> -</v>
      </c>
      <c r="V162" s="126" t="str">
        <f>IF(Tabela1[[#This Row],[Qinf Secção E]]=" -", " -", Tabela1[[#This Row],[Quantidade máxima (q) (tonelada)]]/Tabela1[[#This Row],[Qinf Secção E]])</f>
        <v xml:space="preserve"> -</v>
      </c>
      <c r="W162" s="125" t="str">
        <f>IF(Tabela1[[#This Row],[Qsup Secção H]]=" -", " -", Tabela1[[#This Row],[Quantidade máxima (q) (tonelada)]]/Tabela1[[#This Row],[Qsup Secção H]])</f>
        <v xml:space="preserve"> -</v>
      </c>
      <c r="X162" s="125" t="str">
        <f>IF(Tabela1[[#This Row],[Qsup Secção P]]=" -", " -", Tabela1[[#This Row],[Quantidade máxima (q) (tonelada)]]/Tabela1[[#This Row],[Qsup Secção P]])</f>
        <v xml:space="preserve"> -</v>
      </c>
      <c r="Y162" s="126" t="str">
        <f>IF(Tabela1[[#This Row],[Qsup Secção E]]=" -", " -", Tabela1[[#This Row],[Quantidade máxima (q) (tonelada)]]/Tabela1[[#This Row],[Qsup Secção E]])</f>
        <v xml:space="preserve"> -</v>
      </c>
      <c r="Z16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3" spans="2:27" s="1" customFormat="1" x14ac:dyDescent="0.3">
      <c r="B163" s="119"/>
      <c r="C163" s="120"/>
      <c r="D163" s="120"/>
      <c r="E163" s="120"/>
      <c r="F163" s="120"/>
      <c r="G163" s="120"/>
      <c r="H163" s="121"/>
      <c r="I163" s="120"/>
      <c r="J163" s="120"/>
      <c r="K163" s="120"/>
      <c r="L16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3" s="124" t="str">
        <f>IF(Tabela1[[#This Row],[Qinf Secção H]]=" -", " -", Tabela1[[#This Row],[Quantidade máxima (q) (tonelada)]]/Tabela1[[#This Row],[Qinf Secção H]])</f>
        <v xml:space="preserve"> -</v>
      </c>
      <c r="U163" s="125" t="str">
        <f>IF(Tabela1[[#This Row],[Qinf Secção P]]=" -", " -", Tabela1[[#This Row],[Quantidade máxima (q) (tonelada)]]/Tabela1[[#This Row],[Qinf Secção P]])</f>
        <v xml:space="preserve"> -</v>
      </c>
      <c r="V163" s="126" t="str">
        <f>IF(Tabela1[[#This Row],[Qinf Secção E]]=" -", " -", Tabela1[[#This Row],[Quantidade máxima (q) (tonelada)]]/Tabela1[[#This Row],[Qinf Secção E]])</f>
        <v xml:space="preserve"> -</v>
      </c>
      <c r="W163" s="125" t="str">
        <f>IF(Tabela1[[#This Row],[Qsup Secção H]]=" -", " -", Tabela1[[#This Row],[Quantidade máxima (q) (tonelada)]]/Tabela1[[#This Row],[Qsup Secção H]])</f>
        <v xml:space="preserve"> -</v>
      </c>
      <c r="X163" s="125" t="str">
        <f>IF(Tabela1[[#This Row],[Qsup Secção P]]=" -", " -", Tabela1[[#This Row],[Quantidade máxima (q) (tonelada)]]/Tabela1[[#This Row],[Qsup Secção P]])</f>
        <v xml:space="preserve"> -</v>
      </c>
      <c r="Y163" s="126" t="str">
        <f>IF(Tabela1[[#This Row],[Qsup Secção E]]=" -", " -", Tabela1[[#This Row],[Quantidade máxima (q) (tonelada)]]/Tabela1[[#This Row],[Qsup Secção E]])</f>
        <v xml:space="preserve"> -</v>
      </c>
      <c r="Z16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4" spans="2:27" s="1" customFormat="1" x14ac:dyDescent="0.3">
      <c r="B164" s="119"/>
      <c r="C164" s="120"/>
      <c r="D164" s="120"/>
      <c r="E164" s="120"/>
      <c r="F164" s="120"/>
      <c r="G164" s="120"/>
      <c r="H164" s="121"/>
      <c r="I164" s="120"/>
      <c r="J164" s="120"/>
      <c r="K164" s="120"/>
      <c r="L16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4" s="124" t="str">
        <f>IF(Tabela1[[#This Row],[Qinf Secção H]]=" -", " -", Tabela1[[#This Row],[Quantidade máxima (q) (tonelada)]]/Tabela1[[#This Row],[Qinf Secção H]])</f>
        <v xml:space="preserve"> -</v>
      </c>
      <c r="U164" s="125" t="str">
        <f>IF(Tabela1[[#This Row],[Qinf Secção P]]=" -", " -", Tabela1[[#This Row],[Quantidade máxima (q) (tonelada)]]/Tabela1[[#This Row],[Qinf Secção P]])</f>
        <v xml:space="preserve"> -</v>
      </c>
      <c r="V164" s="126" t="str">
        <f>IF(Tabela1[[#This Row],[Qinf Secção E]]=" -", " -", Tabela1[[#This Row],[Quantidade máxima (q) (tonelada)]]/Tabela1[[#This Row],[Qinf Secção E]])</f>
        <v xml:space="preserve"> -</v>
      </c>
      <c r="W164" s="125" t="str">
        <f>IF(Tabela1[[#This Row],[Qsup Secção H]]=" -", " -", Tabela1[[#This Row],[Quantidade máxima (q) (tonelada)]]/Tabela1[[#This Row],[Qsup Secção H]])</f>
        <v xml:space="preserve"> -</v>
      </c>
      <c r="X164" s="125" t="str">
        <f>IF(Tabela1[[#This Row],[Qsup Secção P]]=" -", " -", Tabela1[[#This Row],[Quantidade máxima (q) (tonelada)]]/Tabela1[[#This Row],[Qsup Secção P]])</f>
        <v xml:space="preserve"> -</v>
      </c>
      <c r="Y164" s="126" t="str">
        <f>IF(Tabela1[[#This Row],[Qsup Secção E]]=" -", " -", Tabela1[[#This Row],[Quantidade máxima (q) (tonelada)]]/Tabela1[[#This Row],[Qsup Secção E]])</f>
        <v xml:space="preserve"> -</v>
      </c>
      <c r="Z16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5" spans="2:27" s="1" customFormat="1" x14ac:dyDescent="0.3">
      <c r="B165" s="119"/>
      <c r="C165" s="120"/>
      <c r="D165" s="120"/>
      <c r="E165" s="120"/>
      <c r="F165" s="120"/>
      <c r="G165" s="120"/>
      <c r="H165" s="121"/>
      <c r="I165" s="120"/>
      <c r="J165" s="120"/>
      <c r="K165" s="120"/>
      <c r="L16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5" s="124" t="str">
        <f>IF(Tabela1[[#This Row],[Qinf Secção H]]=" -", " -", Tabela1[[#This Row],[Quantidade máxima (q) (tonelada)]]/Tabela1[[#This Row],[Qinf Secção H]])</f>
        <v xml:space="preserve"> -</v>
      </c>
      <c r="U165" s="125" t="str">
        <f>IF(Tabela1[[#This Row],[Qinf Secção P]]=" -", " -", Tabela1[[#This Row],[Quantidade máxima (q) (tonelada)]]/Tabela1[[#This Row],[Qinf Secção P]])</f>
        <v xml:space="preserve"> -</v>
      </c>
      <c r="V165" s="126" t="str">
        <f>IF(Tabela1[[#This Row],[Qinf Secção E]]=" -", " -", Tabela1[[#This Row],[Quantidade máxima (q) (tonelada)]]/Tabela1[[#This Row],[Qinf Secção E]])</f>
        <v xml:space="preserve"> -</v>
      </c>
      <c r="W165" s="125" t="str">
        <f>IF(Tabela1[[#This Row],[Qsup Secção H]]=" -", " -", Tabela1[[#This Row],[Quantidade máxima (q) (tonelada)]]/Tabela1[[#This Row],[Qsup Secção H]])</f>
        <v xml:space="preserve"> -</v>
      </c>
      <c r="X165" s="125" t="str">
        <f>IF(Tabela1[[#This Row],[Qsup Secção P]]=" -", " -", Tabela1[[#This Row],[Quantidade máxima (q) (tonelada)]]/Tabela1[[#This Row],[Qsup Secção P]])</f>
        <v xml:space="preserve"> -</v>
      </c>
      <c r="Y165" s="126" t="str">
        <f>IF(Tabela1[[#This Row],[Qsup Secção E]]=" -", " -", Tabela1[[#This Row],[Quantidade máxima (q) (tonelada)]]/Tabela1[[#This Row],[Qsup Secção E]])</f>
        <v xml:space="preserve"> -</v>
      </c>
      <c r="Z16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6" spans="2:27" s="1" customFormat="1" x14ac:dyDescent="0.3">
      <c r="B166" s="119"/>
      <c r="C166" s="120"/>
      <c r="D166" s="120"/>
      <c r="E166" s="120"/>
      <c r="F166" s="120"/>
      <c r="G166" s="120"/>
      <c r="H166" s="121"/>
      <c r="I166" s="120"/>
      <c r="J166" s="120"/>
      <c r="K166" s="120"/>
      <c r="L16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6" s="124" t="str">
        <f>IF(Tabela1[[#This Row],[Qinf Secção H]]=" -", " -", Tabela1[[#This Row],[Quantidade máxima (q) (tonelada)]]/Tabela1[[#This Row],[Qinf Secção H]])</f>
        <v xml:space="preserve"> -</v>
      </c>
      <c r="U166" s="125" t="str">
        <f>IF(Tabela1[[#This Row],[Qinf Secção P]]=" -", " -", Tabela1[[#This Row],[Quantidade máxima (q) (tonelada)]]/Tabela1[[#This Row],[Qinf Secção P]])</f>
        <v xml:space="preserve"> -</v>
      </c>
      <c r="V166" s="126" t="str">
        <f>IF(Tabela1[[#This Row],[Qinf Secção E]]=" -", " -", Tabela1[[#This Row],[Quantidade máxima (q) (tonelada)]]/Tabela1[[#This Row],[Qinf Secção E]])</f>
        <v xml:space="preserve"> -</v>
      </c>
      <c r="W166" s="125" t="str">
        <f>IF(Tabela1[[#This Row],[Qsup Secção H]]=" -", " -", Tabela1[[#This Row],[Quantidade máxima (q) (tonelada)]]/Tabela1[[#This Row],[Qsup Secção H]])</f>
        <v xml:space="preserve"> -</v>
      </c>
      <c r="X166" s="125" t="str">
        <f>IF(Tabela1[[#This Row],[Qsup Secção P]]=" -", " -", Tabela1[[#This Row],[Quantidade máxima (q) (tonelada)]]/Tabela1[[#This Row],[Qsup Secção P]])</f>
        <v xml:space="preserve"> -</v>
      </c>
      <c r="Y166" s="126" t="str">
        <f>IF(Tabela1[[#This Row],[Qsup Secção E]]=" -", " -", Tabela1[[#This Row],[Quantidade máxima (q) (tonelada)]]/Tabela1[[#This Row],[Qsup Secção E]])</f>
        <v xml:space="preserve"> -</v>
      </c>
      <c r="Z16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7" spans="2:27" s="1" customFormat="1" x14ac:dyDescent="0.3">
      <c r="B167" s="119"/>
      <c r="C167" s="120"/>
      <c r="D167" s="120"/>
      <c r="E167" s="120"/>
      <c r="F167" s="120"/>
      <c r="G167" s="120"/>
      <c r="H167" s="121"/>
      <c r="I167" s="120"/>
      <c r="J167" s="120"/>
      <c r="K167" s="120"/>
      <c r="L16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7" s="124" t="str">
        <f>IF(Tabela1[[#This Row],[Qinf Secção H]]=" -", " -", Tabela1[[#This Row],[Quantidade máxima (q) (tonelada)]]/Tabela1[[#This Row],[Qinf Secção H]])</f>
        <v xml:space="preserve"> -</v>
      </c>
      <c r="U167" s="125" t="str">
        <f>IF(Tabela1[[#This Row],[Qinf Secção P]]=" -", " -", Tabela1[[#This Row],[Quantidade máxima (q) (tonelada)]]/Tabela1[[#This Row],[Qinf Secção P]])</f>
        <v xml:space="preserve"> -</v>
      </c>
      <c r="V167" s="126" t="str">
        <f>IF(Tabela1[[#This Row],[Qinf Secção E]]=" -", " -", Tabela1[[#This Row],[Quantidade máxima (q) (tonelada)]]/Tabela1[[#This Row],[Qinf Secção E]])</f>
        <v xml:space="preserve"> -</v>
      </c>
      <c r="W167" s="125" t="str">
        <f>IF(Tabela1[[#This Row],[Qsup Secção H]]=" -", " -", Tabela1[[#This Row],[Quantidade máxima (q) (tonelada)]]/Tabela1[[#This Row],[Qsup Secção H]])</f>
        <v xml:space="preserve"> -</v>
      </c>
      <c r="X167" s="125" t="str">
        <f>IF(Tabela1[[#This Row],[Qsup Secção P]]=" -", " -", Tabela1[[#This Row],[Quantidade máxima (q) (tonelada)]]/Tabela1[[#This Row],[Qsup Secção P]])</f>
        <v xml:space="preserve"> -</v>
      </c>
      <c r="Y167" s="126" t="str">
        <f>IF(Tabela1[[#This Row],[Qsup Secção E]]=" -", " -", Tabela1[[#This Row],[Quantidade máxima (q) (tonelada)]]/Tabela1[[#This Row],[Qsup Secção E]])</f>
        <v xml:space="preserve"> -</v>
      </c>
      <c r="Z16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8" spans="2:27" s="1" customFormat="1" x14ac:dyDescent="0.3">
      <c r="B168" s="119"/>
      <c r="C168" s="120"/>
      <c r="D168" s="120"/>
      <c r="E168" s="120"/>
      <c r="F168" s="120"/>
      <c r="G168" s="120"/>
      <c r="H168" s="121"/>
      <c r="I168" s="120"/>
      <c r="J168" s="120"/>
      <c r="K168" s="120"/>
      <c r="L16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8" s="124" t="str">
        <f>IF(Tabela1[[#This Row],[Qinf Secção H]]=" -", " -", Tabela1[[#This Row],[Quantidade máxima (q) (tonelada)]]/Tabela1[[#This Row],[Qinf Secção H]])</f>
        <v xml:space="preserve"> -</v>
      </c>
      <c r="U168" s="125" t="str">
        <f>IF(Tabela1[[#This Row],[Qinf Secção P]]=" -", " -", Tabela1[[#This Row],[Quantidade máxima (q) (tonelada)]]/Tabela1[[#This Row],[Qinf Secção P]])</f>
        <v xml:space="preserve"> -</v>
      </c>
      <c r="V168" s="126" t="str">
        <f>IF(Tabela1[[#This Row],[Qinf Secção E]]=" -", " -", Tabela1[[#This Row],[Quantidade máxima (q) (tonelada)]]/Tabela1[[#This Row],[Qinf Secção E]])</f>
        <v xml:space="preserve"> -</v>
      </c>
      <c r="W168" s="125" t="str">
        <f>IF(Tabela1[[#This Row],[Qsup Secção H]]=" -", " -", Tabela1[[#This Row],[Quantidade máxima (q) (tonelada)]]/Tabela1[[#This Row],[Qsup Secção H]])</f>
        <v xml:space="preserve"> -</v>
      </c>
      <c r="X168" s="125" t="str">
        <f>IF(Tabela1[[#This Row],[Qsup Secção P]]=" -", " -", Tabela1[[#This Row],[Quantidade máxima (q) (tonelada)]]/Tabela1[[#This Row],[Qsup Secção P]])</f>
        <v xml:space="preserve"> -</v>
      </c>
      <c r="Y168" s="126" t="str">
        <f>IF(Tabela1[[#This Row],[Qsup Secção E]]=" -", " -", Tabela1[[#This Row],[Quantidade máxima (q) (tonelada)]]/Tabela1[[#This Row],[Qsup Secção E]])</f>
        <v xml:space="preserve"> -</v>
      </c>
      <c r="Z16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69" spans="2:27" s="1" customFormat="1" x14ac:dyDescent="0.3">
      <c r="B169" s="119"/>
      <c r="C169" s="120"/>
      <c r="D169" s="120"/>
      <c r="E169" s="120"/>
      <c r="F169" s="120"/>
      <c r="G169" s="120"/>
      <c r="H169" s="121"/>
      <c r="I169" s="120"/>
      <c r="J169" s="120"/>
      <c r="K169" s="120"/>
      <c r="L16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6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6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6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6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6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6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6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69" s="124" t="str">
        <f>IF(Tabela1[[#This Row],[Qinf Secção H]]=" -", " -", Tabela1[[#This Row],[Quantidade máxima (q) (tonelada)]]/Tabela1[[#This Row],[Qinf Secção H]])</f>
        <v xml:space="preserve"> -</v>
      </c>
      <c r="U169" s="125" t="str">
        <f>IF(Tabela1[[#This Row],[Qinf Secção P]]=" -", " -", Tabela1[[#This Row],[Quantidade máxima (q) (tonelada)]]/Tabela1[[#This Row],[Qinf Secção P]])</f>
        <v xml:space="preserve"> -</v>
      </c>
      <c r="V169" s="126" t="str">
        <f>IF(Tabela1[[#This Row],[Qinf Secção E]]=" -", " -", Tabela1[[#This Row],[Quantidade máxima (q) (tonelada)]]/Tabela1[[#This Row],[Qinf Secção E]])</f>
        <v xml:space="preserve"> -</v>
      </c>
      <c r="W169" s="125" t="str">
        <f>IF(Tabela1[[#This Row],[Qsup Secção H]]=" -", " -", Tabela1[[#This Row],[Quantidade máxima (q) (tonelada)]]/Tabela1[[#This Row],[Qsup Secção H]])</f>
        <v xml:space="preserve"> -</v>
      </c>
      <c r="X169" s="125" t="str">
        <f>IF(Tabela1[[#This Row],[Qsup Secção P]]=" -", " -", Tabela1[[#This Row],[Quantidade máxima (q) (tonelada)]]/Tabela1[[#This Row],[Qsup Secção P]])</f>
        <v xml:space="preserve"> -</v>
      </c>
      <c r="Y169" s="126" t="str">
        <f>IF(Tabela1[[#This Row],[Qsup Secção E]]=" -", " -", Tabela1[[#This Row],[Quantidade máxima (q) (tonelada)]]/Tabela1[[#This Row],[Qsup Secção E]])</f>
        <v xml:space="preserve"> -</v>
      </c>
      <c r="Z16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6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0" spans="2:27" s="1" customFormat="1" x14ac:dyDescent="0.3">
      <c r="B170" s="119"/>
      <c r="C170" s="120"/>
      <c r="D170" s="120"/>
      <c r="E170" s="120"/>
      <c r="F170" s="120"/>
      <c r="G170" s="120"/>
      <c r="H170" s="121"/>
      <c r="I170" s="120"/>
      <c r="J170" s="120"/>
      <c r="K170" s="120"/>
      <c r="L17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0" s="124" t="str">
        <f>IF(Tabela1[[#This Row],[Qinf Secção H]]=" -", " -", Tabela1[[#This Row],[Quantidade máxima (q) (tonelada)]]/Tabela1[[#This Row],[Qinf Secção H]])</f>
        <v xml:space="preserve"> -</v>
      </c>
      <c r="U170" s="125" t="str">
        <f>IF(Tabela1[[#This Row],[Qinf Secção P]]=" -", " -", Tabela1[[#This Row],[Quantidade máxima (q) (tonelada)]]/Tabela1[[#This Row],[Qinf Secção P]])</f>
        <v xml:space="preserve"> -</v>
      </c>
      <c r="V170" s="126" t="str">
        <f>IF(Tabela1[[#This Row],[Qinf Secção E]]=" -", " -", Tabela1[[#This Row],[Quantidade máxima (q) (tonelada)]]/Tabela1[[#This Row],[Qinf Secção E]])</f>
        <v xml:space="preserve"> -</v>
      </c>
      <c r="W170" s="125" t="str">
        <f>IF(Tabela1[[#This Row],[Qsup Secção H]]=" -", " -", Tabela1[[#This Row],[Quantidade máxima (q) (tonelada)]]/Tabela1[[#This Row],[Qsup Secção H]])</f>
        <v xml:space="preserve"> -</v>
      </c>
      <c r="X170" s="125" t="str">
        <f>IF(Tabela1[[#This Row],[Qsup Secção P]]=" -", " -", Tabela1[[#This Row],[Quantidade máxima (q) (tonelada)]]/Tabela1[[#This Row],[Qsup Secção P]])</f>
        <v xml:space="preserve"> -</v>
      </c>
      <c r="Y170" s="126" t="str">
        <f>IF(Tabela1[[#This Row],[Qsup Secção E]]=" -", " -", Tabela1[[#This Row],[Quantidade máxima (q) (tonelada)]]/Tabela1[[#This Row],[Qsup Secção E]])</f>
        <v xml:space="preserve"> -</v>
      </c>
      <c r="Z17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1" spans="2:27" s="1" customFormat="1" x14ac:dyDescent="0.3">
      <c r="B171" s="119"/>
      <c r="C171" s="120"/>
      <c r="D171" s="120"/>
      <c r="E171" s="120"/>
      <c r="F171" s="120"/>
      <c r="G171" s="120"/>
      <c r="H171" s="121"/>
      <c r="I171" s="120"/>
      <c r="J171" s="120"/>
      <c r="K171" s="120"/>
      <c r="L17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1" s="124" t="str">
        <f>IF(Tabela1[[#This Row],[Qinf Secção H]]=" -", " -", Tabela1[[#This Row],[Quantidade máxima (q) (tonelada)]]/Tabela1[[#This Row],[Qinf Secção H]])</f>
        <v xml:space="preserve"> -</v>
      </c>
      <c r="U171" s="125" t="str">
        <f>IF(Tabela1[[#This Row],[Qinf Secção P]]=" -", " -", Tabela1[[#This Row],[Quantidade máxima (q) (tonelada)]]/Tabela1[[#This Row],[Qinf Secção P]])</f>
        <v xml:space="preserve"> -</v>
      </c>
      <c r="V171" s="126" t="str">
        <f>IF(Tabela1[[#This Row],[Qinf Secção E]]=" -", " -", Tabela1[[#This Row],[Quantidade máxima (q) (tonelada)]]/Tabela1[[#This Row],[Qinf Secção E]])</f>
        <v xml:space="preserve"> -</v>
      </c>
      <c r="W171" s="125" t="str">
        <f>IF(Tabela1[[#This Row],[Qsup Secção H]]=" -", " -", Tabela1[[#This Row],[Quantidade máxima (q) (tonelada)]]/Tabela1[[#This Row],[Qsup Secção H]])</f>
        <v xml:space="preserve"> -</v>
      </c>
      <c r="X171" s="125" t="str">
        <f>IF(Tabela1[[#This Row],[Qsup Secção P]]=" -", " -", Tabela1[[#This Row],[Quantidade máxima (q) (tonelada)]]/Tabela1[[#This Row],[Qsup Secção P]])</f>
        <v xml:space="preserve"> -</v>
      </c>
      <c r="Y171" s="126" t="str">
        <f>IF(Tabela1[[#This Row],[Qsup Secção E]]=" -", " -", Tabela1[[#This Row],[Quantidade máxima (q) (tonelada)]]/Tabela1[[#This Row],[Qsup Secção E]])</f>
        <v xml:space="preserve"> -</v>
      </c>
      <c r="Z17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2" spans="2:27" s="1" customFormat="1" x14ac:dyDescent="0.3">
      <c r="B172" s="119"/>
      <c r="C172" s="120"/>
      <c r="D172" s="120"/>
      <c r="E172" s="120"/>
      <c r="F172" s="120"/>
      <c r="G172" s="120"/>
      <c r="H172" s="121"/>
      <c r="I172" s="120"/>
      <c r="J172" s="120"/>
      <c r="K172" s="120"/>
      <c r="L17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2" s="124" t="str">
        <f>IF(Tabela1[[#This Row],[Qinf Secção H]]=" -", " -", Tabela1[[#This Row],[Quantidade máxima (q) (tonelada)]]/Tabela1[[#This Row],[Qinf Secção H]])</f>
        <v xml:space="preserve"> -</v>
      </c>
      <c r="U172" s="125" t="str">
        <f>IF(Tabela1[[#This Row],[Qinf Secção P]]=" -", " -", Tabela1[[#This Row],[Quantidade máxima (q) (tonelada)]]/Tabela1[[#This Row],[Qinf Secção P]])</f>
        <v xml:space="preserve"> -</v>
      </c>
      <c r="V172" s="126" t="str">
        <f>IF(Tabela1[[#This Row],[Qinf Secção E]]=" -", " -", Tabela1[[#This Row],[Quantidade máxima (q) (tonelada)]]/Tabela1[[#This Row],[Qinf Secção E]])</f>
        <v xml:space="preserve"> -</v>
      </c>
      <c r="W172" s="125" t="str">
        <f>IF(Tabela1[[#This Row],[Qsup Secção H]]=" -", " -", Tabela1[[#This Row],[Quantidade máxima (q) (tonelada)]]/Tabela1[[#This Row],[Qsup Secção H]])</f>
        <v xml:space="preserve"> -</v>
      </c>
      <c r="X172" s="125" t="str">
        <f>IF(Tabela1[[#This Row],[Qsup Secção P]]=" -", " -", Tabela1[[#This Row],[Quantidade máxima (q) (tonelada)]]/Tabela1[[#This Row],[Qsup Secção P]])</f>
        <v xml:space="preserve"> -</v>
      </c>
      <c r="Y172" s="126" t="str">
        <f>IF(Tabela1[[#This Row],[Qsup Secção E]]=" -", " -", Tabela1[[#This Row],[Quantidade máxima (q) (tonelada)]]/Tabela1[[#This Row],[Qsup Secção E]])</f>
        <v xml:space="preserve"> -</v>
      </c>
      <c r="Z17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3" spans="2:27" s="1" customFormat="1" x14ac:dyDescent="0.3">
      <c r="B173" s="119"/>
      <c r="C173" s="120"/>
      <c r="D173" s="120"/>
      <c r="E173" s="120"/>
      <c r="F173" s="120"/>
      <c r="G173" s="120"/>
      <c r="H173" s="121"/>
      <c r="I173" s="120"/>
      <c r="J173" s="120"/>
      <c r="K173" s="120"/>
      <c r="L17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3" s="124" t="str">
        <f>IF(Tabela1[[#This Row],[Qinf Secção H]]=" -", " -", Tabela1[[#This Row],[Quantidade máxima (q) (tonelada)]]/Tabela1[[#This Row],[Qinf Secção H]])</f>
        <v xml:space="preserve"> -</v>
      </c>
      <c r="U173" s="125" t="str">
        <f>IF(Tabela1[[#This Row],[Qinf Secção P]]=" -", " -", Tabela1[[#This Row],[Quantidade máxima (q) (tonelada)]]/Tabela1[[#This Row],[Qinf Secção P]])</f>
        <v xml:space="preserve"> -</v>
      </c>
      <c r="V173" s="126" t="str">
        <f>IF(Tabela1[[#This Row],[Qinf Secção E]]=" -", " -", Tabela1[[#This Row],[Quantidade máxima (q) (tonelada)]]/Tabela1[[#This Row],[Qinf Secção E]])</f>
        <v xml:space="preserve"> -</v>
      </c>
      <c r="W173" s="125" t="str">
        <f>IF(Tabela1[[#This Row],[Qsup Secção H]]=" -", " -", Tabela1[[#This Row],[Quantidade máxima (q) (tonelada)]]/Tabela1[[#This Row],[Qsup Secção H]])</f>
        <v xml:space="preserve"> -</v>
      </c>
      <c r="X173" s="125" t="str">
        <f>IF(Tabela1[[#This Row],[Qsup Secção P]]=" -", " -", Tabela1[[#This Row],[Quantidade máxima (q) (tonelada)]]/Tabela1[[#This Row],[Qsup Secção P]])</f>
        <v xml:space="preserve"> -</v>
      </c>
      <c r="Y173" s="126" t="str">
        <f>IF(Tabela1[[#This Row],[Qsup Secção E]]=" -", " -", Tabela1[[#This Row],[Quantidade máxima (q) (tonelada)]]/Tabela1[[#This Row],[Qsup Secção E]])</f>
        <v xml:space="preserve"> -</v>
      </c>
      <c r="Z17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4" spans="2:27" s="1" customFormat="1" x14ac:dyDescent="0.3">
      <c r="B174" s="119"/>
      <c r="C174" s="120"/>
      <c r="D174" s="120"/>
      <c r="E174" s="120"/>
      <c r="F174" s="120"/>
      <c r="G174" s="120"/>
      <c r="H174" s="121"/>
      <c r="I174" s="120"/>
      <c r="J174" s="120"/>
      <c r="K174" s="120"/>
      <c r="L17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4" s="124" t="str">
        <f>IF(Tabela1[[#This Row],[Qinf Secção H]]=" -", " -", Tabela1[[#This Row],[Quantidade máxima (q) (tonelada)]]/Tabela1[[#This Row],[Qinf Secção H]])</f>
        <v xml:space="preserve"> -</v>
      </c>
      <c r="U174" s="125" t="str">
        <f>IF(Tabela1[[#This Row],[Qinf Secção P]]=" -", " -", Tabela1[[#This Row],[Quantidade máxima (q) (tonelada)]]/Tabela1[[#This Row],[Qinf Secção P]])</f>
        <v xml:space="preserve"> -</v>
      </c>
      <c r="V174" s="126" t="str">
        <f>IF(Tabela1[[#This Row],[Qinf Secção E]]=" -", " -", Tabela1[[#This Row],[Quantidade máxima (q) (tonelada)]]/Tabela1[[#This Row],[Qinf Secção E]])</f>
        <v xml:space="preserve"> -</v>
      </c>
      <c r="W174" s="125" t="str">
        <f>IF(Tabela1[[#This Row],[Qsup Secção H]]=" -", " -", Tabela1[[#This Row],[Quantidade máxima (q) (tonelada)]]/Tabela1[[#This Row],[Qsup Secção H]])</f>
        <v xml:space="preserve"> -</v>
      </c>
      <c r="X174" s="125" t="str">
        <f>IF(Tabela1[[#This Row],[Qsup Secção P]]=" -", " -", Tabela1[[#This Row],[Quantidade máxima (q) (tonelada)]]/Tabela1[[#This Row],[Qsup Secção P]])</f>
        <v xml:space="preserve"> -</v>
      </c>
      <c r="Y174" s="126" t="str">
        <f>IF(Tabela1[[#This Row],[Qsup Secção E]]=" -", " -", Tabela1[[#This Row],[Quantidade máxima (q) (tonelada)]]/Tabela1[[#This Row],[Qsup Secção E]])</f>
        <v xml:space="preserve"> -</v>
      </c>
      <c r="Z17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5" spans="2:27" s="1" customFormat="1" x14ac:dyDescent="0.3">
      <c r="B175" s="119"/>
      <c r="C175" s="120"/>
      <c r="D175" s="120"/>
      <c r="E175" s="120"/>
      <c r="F175" s="120"/>
      <c r="G175" s="120"/>
      <c r="H175" s="121"/>
      <c r="I175" s="120"/>
      <c r="J175" s="120"/>
      <c r="K175" s="120"/>
      <c r="L17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5" s="124" t="str">
        <f>IF(Tabela1[[#This Row],[Qinf Secção H]]=" -", " -", Tabela1[[#This Row],[Quantidade máxima (q) (tonelada)]]/Tabela1[[#This Row],[Qinf Secção H]])</f>
        <v xml:space="preserve"> -</v>
      </c>
      <c r="U175" s="125" t="str">
        <f>IF(Tabela1[[#This Row],[Qinf Secção P]]=" -", " -", Tabela1[[#This Row],[Quantidade máxima (q) (tonelada)]]/Tabela1[[#This Row],[Qinf Secção P]])</f>
        <v xml:space="preserve"> -</v>
      </c>
      <c r="V175" s="126" t="str">
        <f>IF(Tabela1[[#This Row],[Qinf Secção E]]=" -", " -", Tabela1[[#This Row],[Quantidade máxima (q) (tonelada)]]/Tabela1[[#This Row],[Qinf Secção E]])</f>
        <v xml:space="preserve"> -</v>
      </c>
      <c r="W175" s="125" t="str">
        <f>IF(Tabela1[[#This Row],[Qsup Secção H]]=" -", " -", Tabela1[[#This Row],[Quantidade máxima (q) (tonelada)]]/Tabela1[[#This Row],[Qsup Secção H]])</f>
        <v xml:space="preserve"> -</v>
      </c>
      <c r="X175" s="125" t="str">
        <f>IF(Tabela1[[#This Row],[Qsup Secção P]]=" -", " -", Tabela1[[#This Row],[Quantidade máxima (q) (tonelada)]]/Tabela1[[#This Row],[Qsup Secção P]])</f>
        <v xml:space="preserve"> -</v>
      </c>
      <c r="Y175" s="126" t="str">
        <f>IF(Tabela1[[#This Row],[Qsup Secção E]]=" -", " -", Tabela1[[#This Row],[Quantidade máxima (q) (tonelada)]]/Tabela1[[#This Row],[Qsup Secção E]])</f>
        <v xml:space="preserve"> -</v>
      </c>
      <c r="Z17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6" spans="2:27" s="1" customFormat="1" x14ac:dyDescent="0.3">
      <c r="B176" s="119"/>
      <c r="C176" s="120"/>
      <c r="D176" s="120"/>
      <c r="E176" s="120"/>
      <c r="F176" s="120"/>
      <c r="G176" s="120"/>
      <c r="H176" s="121"/>
      <c r="I176" s="120"/>
      <c r="J176" s="120"/>
      <c r="K176" s="120"/>
      <c r="L17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6" s="124" t="str">
        <f>IF(Tabela1[[#This Row],[Qinf Secção H]]=" -", " -", Tabela1[[#This Row],[Quantidade máxima (q) (tonelada)]]/Tabela1[[#This Row],[Qinf Secção H]])</f>
        <v xml:space="preserve"> -</v>
      </c>
      <c r="U176" s="125" t="str">
        <f>IF(Tabela1[[#This Row],[Qinf Secção P]]=" -", " -", Tabela1[[#This Row],[Quantidade máxima (q) (tonelada)]]/Tabela1[[#This Row],[Qinf Secção P]])</f>
        <v xml:space="preserve"> -</v>
      </c>
      <c r="V176" s="126" t="str">
        <f>IF(Tabela1[[#This Row],[Qinf Secção E]]=" -", " -", Tabela1[[#This Row],[Quantidade máxima (q) (tonelada)]]/Tabela1[[#This Row],[Qinf Secção E]])</f>
        <v xml:space="preserve"> -</v>
      </c>
      <c r="W176" s="125" t="str">
        <f>IF(Tabela1[[#This Row],[Qsup Secção H]]=" -", " -", Tabela1[[#This Row],[Quantidade máxima (q) (tonelada)]]/Tabela1[[#This Row],[Qsup Secção H]])</f>
        <v xml:space="preserve"> -</v>
      </c>
      <c r="X176" s="125" t="str">
        <f>IF(Tabela1[[#This Row],[Qsup Secção P]]=" -", " -", Tabela1[[#This Row],[Quantidade máxima (q) (tonelada)]]/Tabela1[[#This Row],[Qsup Secção P]])</f>
        <v xml:space="preserve"> -</v>
      </c>
      <c r="Y176" s="126" t="str">
        <f>IF(Tabela1[[#This Row],[Qsup Secção E]]=" -", " -", Tabela1[[#This Row],[Quantidade máxima (q) (tonelada)]]/Tabela1[[#This Row],[Qsup Secção E]])</f>
        <v xml:space="preserve"> -</v>
      </c>
      <c r="Z17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7" spans="2:27" s="1" customFormat="1" x14ac:dyDescent="0.3">
      <c r="B177" s="119"/>
      <c r="C177" s="120"/>
      <c r="D177" s="120"/>
      <c r="E177" s="120"/>
      <c r="F177" s="120"/>
      <c r="G177" s="120"/>
      <c r="H177" s="121"/>
      <c r="I177" s="120"/>
      <c r="J177" s="120"/>
      <c r="K177" s="120"/>
      <c r="L17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7" s="124" t="str">
        <f>IF(Tabela1[[#This Row],[Qinf Secção H]]=" -", " -", Tabela1[[#This Row],[Quantidade máxima (q) (tonelada)]]/Tabela1[[#This Row],[Qinf Secção H]])</f>
        <v xml:space="preserve"> -</v>
      </c>
      <c r="U177" s="125" t="str">
        <f>IF(Tabela1[[#This Row],[Qinf Secção P]]=" -", " -", Tabela1[[#This Row],[Quantidade máxima (q) (tonelada)]]/Tabela1[[#This Row],[Qinf Secção P]])</f>
        <v xml:space="preserve"> -</v>
      </c>
      <c r="V177" s="126" t="str">
        <f>IF(Tabela1[[#This Row],[Qinf Secção E]]=" -", " -", Tabela1[[#This Row],[Quantidade máxima (q) (tonelada)]]/Tabela1[[#This Row],[Qinf Secção E]])</f>
        <v xml:space="preserve"> -</v>
      </c>
      <c r="W177" s="125" t="str">
        <f>IF(Tabela1[[#This Row],[Qsup Secção H]]=" -", " -", Tabela1[[#This Row],[Quantidade máxima (q) (tonelada)]]/Tabela1[[#This Row],[Qsup Secção H]])</f>
        <v xml:space="preserve"> -</v>
      </c>
      <c r="X177" s="125" t="str">
        <f>IF(Tabela1[[#This Row],[Qsup Secção P]]=" -", " -", Tabela1[[#This Row],[Quantidade máxima (q) (tonelada)]]/Tabela1[[#This Row],[Qsup Secção P]])</f>
        <v xml:space="preserve"> -</v>
      </c>
      <c r="Y177" s="126" t="str">
        <f>IF(Tabela1[[#This Row],[Qsup Secção E]]=" -", " -", Tabela1[[#This Row],[Quantidade máxima (q) (tonelada)]]/Tabela1[[#This Row],[Qsup Secção E]])</f>
        <v xml:space="preserve"> -</v>
      </c>
      <c r="Z17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8" spans="2:27" s="1" customFormat="1" x14ac:dyDescent="0.3">
      <c r="B178" s="119"/>
      <c r="C178" s="120"/>
      <c r="D178" s="120"/>
      <c r="E178" s="120"/>
      <c r="F178" s="120"/>
      <c r="G178" s="120"/>
      <c r="H178" s="121"/>
      <c r="I178" s="120"/>
      <c r="J178" s="120"/>
      <c r="K178" s="120"/>
      <c r="L17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8" s="124" t="str">
        <f>IF(Tabela1[[#This Row],[Qinf Secção H]]=" -", " -", Tabela1[[#This Row],[Quantidade máxima (q) (tonelada)]]/Tabela1[[#This Row],[Qinf Secção H]])</f>
        <v xml:space="preserve"> -</v>
      </c>
      <c r="U178" s="125" t="str">
        <f>IF(Tabela1[[#This Row],[Qinf Secção P]]=" -", " -", Tabela1[[#This Row],[Quantidade máxima (q) (tonelada)]]/Tabela1[[#This Row],[Qinf Secção P]])</f>
        <v xml:space="preserve"> -</v>
      </c>
      <c r="V178" s="126" t="str">
        <f>IF(Tabela1[[#This Row],[Qinf Secção E]]=" -", " -", Tabela1[[#This Row],[Quantidade máxima (q) (tonelada)]]/Tabela1[[#This Row],[Qinf Secção E]])</f>
        <v xml:space="preserve"> -</v>
      </c>
      <c r="W178" s="125" t="str">
        <f>IF(Tabela1[[#This Row],[Qsup Secção H]]=" -", " -", Tabela1[[#This Row],[Quantidade máxima (q) (tonelada)]]/Tabela1[[#This Row],[Qsup Secção H]])</f>
        <v xml:space="preserve"> -</v>
      </c>
      <c r="X178" s="125" t="str">
        <f>IF(Tabela1[[#This Row],[Qsup Secção P]]=" -", " -", Tabela1[[#This Row],[Quantidade máxima (q) (tonelada)]]/Tabela1[[#This Row],[Qsup Secção P]])</f>
        <v xml:space="preserve"> -</v>
      </c>
      <c r="Y178" s="126" t="str">
        <f>IF(Tabela1[[#This Row],[Qsup Secção E]]=" -", " -", Tabela1[[#This Row],[Quantidade máxima (q) (tonelada)]]/Tabela1[[#This Row],[Qsup Secção E]])</f>
        <v xml:space="preserve"> -</v>
      </c>
      <c r="Z17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79" spans="2:27" s="1" customFormat="1" x14ac:dyDescent="0.3">
      <c r="B179" s="119"/>
      <c r="C179" s="120"/>
      <c r="D179" s="120"/>
      <c r="E179" s="120"/>
      <c r="F179" s="120"/>
      <c r="G179" s="120"/>
      <c r="H179" s="121"/>
      <c r="I179" s="120"/>
      <c r="J179" s="120"/>
      <c r="K179" s="120"/>
      <c r="L17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7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7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7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7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7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7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7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79" s="124" t="str">
        <f>IF(Tabela1[[#This Row],[Qinf Secção H]]=" -", " -", Tabela1[[#This Row],[Quantidade máxima (q) (tonelada)]]/Tabela1[[#This Row],[Qinf Secção H]])</f>
        <v xml:space="preserve"> -</v>
      </c>
      <c r="U179" s="125" t="str">
        <f>IF(Tabela1[[#This Row],[Qinf Secção P]]=" -", " -", Tabela1[[#This Row],[Quantidade máxima (q) (tonelada)]]/Tabela1[[#This Row],[Qinf Secção P]])</f>
        <v xml:space="preserve"> -</v>
      </c>
      <c r="V179" s="126" t="str">
        <f>IF(Tabela1[[#This Row],[Qinf Secção E]]=" -", " -", Tabela1[[#This Row],[Quantidade máxima (q) (tonelada)]]/Tabela1[[#This Row],[Qinf Secção E]])</f>
        <v xml:space="preserve"> -</v>
      </c>
      <c r="W179" s="125" t="str">
        <f>IF(Tabela1[[#This Row],[Qsup Secção H]]=" -", " -", Tabela1[[#This Row],[Quantidade máxima (q) (tonelada)]]/Tabela1[[#This Row],[Qsup Secção H]])</f>
        <v xml:space="preserve"> -</v>
      </c>
      <c r="X179" s="125" t="str">
        <f>IF(Tabela1[[#This Row],[Qsup Secção P]]=" -", " -", Tabela1[[#This Row],[Quantidade máxima (q) (tonelada)]]/Tabela1[[#This Row],[Qsup Secção P]])</f>
        <v xml:space="preserve"> -</v>
      </c>
      <c r="Y179" s="126" t="str">
        <f>IF(Tabela1[[#This Row],[Qsup Secção E]]=" -", " -", Tabela1[[#This Row],[Quantidade máxima (q) (tonelada)]]/Tabela1[[#This Row],[Qsup Secção E]])</f>
        <v xml:space="preserve"> -</v>
      </c>
      <c r="Z17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7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0" spans="2:27" s="1" customFormat="1" x14ac:dyDescent="0.3">
      <c r="B180" s="119"/>
      <c r="C180" s="120"/>
      <c r="D180" s="120"/>
      <c r="E180" s="120"/>
      <c r="F180" s="120"/>
      <c r="G180" s="120"/>
      <c r="H180" s="121"/>
      <c r="I180" s="120"/>
      <c r="J180" s="120"/>
      <c r="K180" s="120"/>
      <c r="L18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0" s="124" t="str">
        <f>IF(Tabela1[[#This Row],[Qinf Secção H]]=" -", " -", Tabela1[[#This Row],[Quantidade máxima (q) (tonelada)]]/Tabela1[[#This Row],[Qinf Secção H]])</f>
        <v xml:space="preserve"> -</v>
      </c>
      <c r="U180" s="125" t="str">
        <f>IF(Tabela1[[#This Row],[Qinf Secção P]]=" -", " -", Tabela1[[#This Row],[Quantidade máxima (q) (tonelada)]]/Tabela1[[#This Row],[Qinf Secção P]])</f>
        <v xml:space="preserve"> -</v>
      </c>
      <c r="V180" s="126" t="str">
        <f>IF(Tabela1[[#This Row],[Qinf Secção E]]=" -", " -", Tabela1[[#This Row],[Quantidade máxima (q) (tonelada)]]/Tabela1[[#This Row],[Qinf Secção E]])</f>
        <v xml:space="preserve"> -</v>
      </c>
      <c r="W180" s="125" t="str">
        <f>IF(Tabela1[[#This Row],[Qsup Secção H]]=" -", " -", Tabela1[[#This Row],[Quantidade máxima (q) (tonelada)]]/Tabela1[[#This Row],[Qsup Secção H]])</f>
        <v xml:space="preserve"> -</v>
      </c>
      <c r="X180" s="125" t="str">
        <f>IF(Tabela1[[#This Row],[Qsup Secção P]]=" -", " -", Tabela1[[#This Row],[Quantidade máxima (q) (tonelada)]]/Tabela1[[#This Row],[Qsup Secção P]])</f>
        <v xml:space="preserve"> -</v>
      </c>
      <c r="Y180" s="126" t="str">
        <f>IF(Tabela1[[#This Row],[Qsup Secção E]]=" -", " -", Tabela1[[#This Row],[Quantidade máxima (q) (tonelada)]]/Tabela1[[#This Row],[Qsup Secção E]])</f>
        <v xml:space="preserve"> -</v>
      </c>
      <c r="Z18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1" spans="2:27" s="1" customFormat="1" x14ac:dyDescent="0.3">
      <c r="B181" s="119"/>
      <c r="C181" s="120"/>
      <c r="D181" s="120"/>
      <c r="E181" s="120"/>
      <c r="F181" s="120"/>
      <c r="G181" s="120"/>
      <c r="H181" s="121"/>
      <c r="I181" s="120"/>
      <c r="J181" s="120"/>
      <c r="K181" s="120"/>
      <c r="L18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1" s="124" t="str">
        <f>IF(Tabela1[[#This Row],[Qinf Secção H]]=" -", " -", Tabela1[[#This Row],[Quantidade máxima (q) (tonelada)]]/Tabela1[[#This Row],[Qinf Secção H]])</f>
        <v xml:space="preserve"> -</v>
      </c>
      <c r="U181" s="125" t="str">
        <f>IF(Tabela1[[#This Row],[Qinf Secção P]]=" -", " -", Tabela1[[#This Row],[Quantidade máxima (q) (tonelada)]]/Tabela1[[#This Row],[Qinf Secção P]])</f>
        <v xml:space="preserve"> -</v>
      </c>
      <c r="V181" s="126" t="str">
        <f>IF(Tabela1[[#This Row],[Qinf Secção E]]=" -", " -", Tabela1[[#This Row],[Quantidade máxima (q) (tonelada)]]/Tabela1[[#This Row],[Qinf Secção E]])</f>
        <v xml:space="preserve"> -</v>
      </c>
      <c r="W181" s="125" t="str">
        <f>IF(Tabela1[[#This Row],[Qsup Secção H]]=" -", " -", Tabela1[[#This Row],[Quantidade máxima (q) (tonelada)]]/Tabela1[[#This Row],[Qsup Secção H]])</f>
        <v xml:space="preserve"> -</v>
      </c>
      <c r="X181" s="125" t="str">
        <f>IF(Tabela1[[#This Row],[Qsup Secção P]]=" -", " -", Tabela1[[#This Row],[Quantidade máxima (q) (tonelada)]]/Tabela1[[#This Row],[Qsup Secção P]])</f>
        <v xml:space="preserve"> -</v>
      </c>
      <c r="Y181" s="126" t="str">
        <f>IF(Tabela1[[#This Row],[Qsup Secção E]]=" -", " -", Tabela1[[#This Row],[Quantidade máxima (q) (tonelada)]]/Tabela1[[#This Row],[Qsup Secção E]])</f>
        <v xml:space="preserve"> -</v>
      </c>
      <c r="Z18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2" spans="2:27" s="1" customFormat="1" x14ac:dyDescent="0.3">
      <c r="B182" s="119"/>
      <c r="C182" s="120"/>
      <c r="D182" s="120"/>
      <c r="E182" s="120"/>
      <c r="F182" s="120"/>
      <c r="G182" s="120"/>
      <c r="H182" s="121"/>
      <c r="I182" s="120"/>
      <c r="J182" s="120"/>
      <c r="K182" s="120"/>
      <c r="L18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2" s="124" t="str">
        <f>IF(Tabela1[[#This Row],[Qinf Secção H]]=" -", " -", Tabela1[[#This Row],[Quantidade máxima (q) (tonelada)]]/Tabela1[[#This Row],[Qinf Secção H]])</f>
        <v xml:space="preserve"> -</v>
      </c>
      <c r="U182" s="125" t="str">
        <f>IF(Tabela1[[#This Row],[Qinf Secção P]]=" -", " -", Tabela1[[#This Row],[Quantidade máxima (q) (tonelada)]]/Tabela1[[#This Row],[Qinf Secção P]])</f>
        <v xml:space="preserve"> -</v>
      </c>
      <c r="V182" s="126" t="str">
        <f>IF(Tabela1[[#This Row],[Qinf Secção E]]=" -", " -", Tabela1[[#This Row],[Quantidade máxima (q) (tonelada)]]/Tabela1[[#This Row],[Qinf Secção E]])</f>
        <v xml:space="preserve"> -</v>
      </c>
      <c r="W182" s="125" t="str">
        <f>IF(Tabela1[[#This Row],[Qsup Secção H]]=" -", " -", Tabela1[[#This Row],[Quantidade máxima (q) (tonelada)]]/Tabela1[[#This Row],[Qsup Secção H]])</f>
        <v xml:space="preserve"> -</v>
      </c>
      <c r="X182" s="125" t="str">
        <f>IF(Tabela1[[#This Row],[Qsup Secção P]]=" -", " -", Tabela1[[#This Row],[Quantidade máxima (q) (tonelada)]]/Tabela1[[#This Row],[Qsup Secção P]])</f>
        <v xml:space="preserve"> -</v>
      </c>
      <c r="Y182" s="126" t="str">
        <f>IF(Tabela1[[#This Row],[Qsup Secção E]]=" -", " -", Tabela1[[#This Row],[Quantidade máxima (q) (tonelada)]]/Tabela1[[#This Row],[Qsup Secção E]])</f>
        <v xml:space="preserve"> -</v>
      </c>
      <c r="Z18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3" spans="2:27" s="1" customFormat="1" x14ac:dyDescent="0.3">
      <c r="B183" s="119"/>
      <c r="C183" s="120"/>
      <c r="D183" s="120"/>
      <c r="E183" s="120"/>
      <c r="F183" s="120"/>
      <c r="G183" s="120"/>
      <c r="H183" s="121"/>
      <c r="I183" s="120"/>
      <c r="J183" s="120"/>
      <c r="K183" s="120"/>
      <c r="L18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3" s="124" t="str">
        <f>IF(Tabela1[[#This Row],[Qinf Secção H]]=" -", " -", Tabela1[[#This Row],[Quantidade máxima (q) (tonelada)]]/Tabela1[[#This Row],[Qinf Secção H]])</f>
        <v xml:space="preserve"> -</v>
      </c>
      <c r="U183" s="125" t="str">
        <f>IF(Tabela1[[#This Row],[Qinf Secção P]]=" -", " -", Tabela1[[#This Row],[Quantidade máxima (q) (tonelada)]]/Tabela1[[#This Row],[Qinf Secção P]])</f>
        <v xml:space="preserve"> -</v>
      </c>
      <c r="V183" s="126" t="str">
        <f>IF(Tabela1[[#This Row],[Qinf Secção E]]=" -", " -", Tabela1[[#This Row],[Quantidade máxima (q) (tonelada)]]/Tabela1[[#This Row],[Qinf Secção E]])</f>
        <v xml:space="preserve"> -</v>
      </c>
      <c r="W183" s="125" t="str">
        <f>IF(Tabela1[[#This Row],[Qsup Secção H]]=" -", " -", Tabela1[[#This Row],[Quantidade máxima (q) (tonelada)]]/Tabela1[[#This Row],[Qsup Secção H]])</f>
        <v xml:space="preserve"> -</v>
      </c>
      <c r="X183" s="125" t="str">
        <f>IF(Tabela1[[#This Row],[Qsup Secção P]]=" -", " -", Tabela1[[#This Row],[Quantidade máxima (q) (tonelada)]]/Tabela1[[#This Row],[Qsup Secção P]])</f>
        <v xml:space="preserve"> -</v>
      </c>
      <c r="Y183" s="126" t="str">
        <f>IF(Tabela1[[#This Row],[Qsup Secção E]]=" -", " -", Tabela1[[#This Row],[Quantidade máxima (q) (tonelada)]]/Tabela1[[#This Row],[Qsup Secção E]])</f>
        <v xml:space="preserve"> -</v>
      </c>
      <c r="Z18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4" spans="2:27" s="1" customFormat="1" x14ac:dyDescent="0.3">
      <c r="B184" s="119"/>
      <c r="C184" s="120"/>
      <c r="D184" s="120"/>
      <c r="E184" s="120"/>
      <c r="F184" s="120"/>
      <c r="G184" s="120"/>
      <c r="H184" s="121"/>
      <c r="I184" s="120"/>
      <c r="J184" s="120"/>
      <c r="K184" s="120"/>
      <c r="L18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4" s="124" t="str">
        <f>IF(Tabela1[[#This Row],[Qinf Secção H]]=" -", " -", Tabela1[[#This Row],[Quantidade máxima (q) (tonelada)]]/Tabela1[[#This Row],[Qinf Secção H]])</f>
        <v xml:space="preserve"> -</v>
      </c>
      <c r="U184" s="125" t="str">
        <f>IF(Tabela1[[#This Row],[Qinf Secção P]]=" -", " -", Tabela1[[#This Row],[Quantidade máxima (q) (tonelada)]]/Tabela1[[#This Row],[Qinf Secção P]])</f>
        <v xml:space="preserve"> -</v>
      </c>
      <c r="V184" s="126" t="str">
        <f>IF(Tabela1[[#This Row],[Qinf Secção E]]=" -", " -", Tabela1[[#This Row],[Quantidade máxima (q) (tonelada)]]/Tabela1[[#This Row],[Qinf Secção E]])</f>
        <v xml:space="preserve"> -</v>
      </c>
      <c r="W184" s="125" t="str">
        <f>IF(Tabela1[[#This Row],[Qsup Secção H]]=" -", " -", Tabela1[[#This Row],[Quantidade máxima (q) (tonelada)]]/Tabela1[[#This Row],[Qsup Secção H]])</f>
        <v xml:space="preserve"> -</v>
      </c>
      <c r="X184" s="125" t="str">
        <f>IF(Tabela1[[#This Row],[Qsup Secção P]]=" -", " -", Tabela1[[#This Row],[Quantidade máxima (q) (tonelada)]]/Tabela1[[#This Row],[Qsup Secção P]])</f>
        <v xml:space="preserve"> -</v>
      </c>
      <c r="Y184" s="126" t="str">
        <f>IF(Tabela1[[#This Row],[Qsup Secção E]]=" -", " -", Tabela1[[#This Row],[Quantidade máxima (q) (tonelada)]]/Tabela1[[#This Row],[Qsup Secção E]])</f>
        <v xml:space="preserve"> -</v>
      </c>
      <c r="Z18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5" spans="2:27" s="1" customFormat="1" x14ac:dyDescent="0.3">
      <c r="B185" s="119"/>
      <c r="C185" s="120"/>
      <c r="D185" s="120"/>
      <c r="E185" s="120"/>
      <c r="F185" s="120"/>
      <c r="G185" s="120"/>
      <c r="H185" s="121"/>
      <c r="I185" s="120"/>
      <c r="J185" s="120"/>
      <c r="K185" s="120"/>
      <c r="L18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5" s="124" t="str">
        <f>IF(Tabela1[[#This Row],[Qinf Secção H]]=" -", " -", Tabela1[[#This Row],[Quantidade máxima (q) (tonelada)]]/Tabela1[[#This Row],[Qinf Secção H]])</f>
        <v xml:space="preserve"> -</v>
      </c>
      <c r="U185" s="125" t="str">
        <f>IF(Tabela1[[#This Row],[Qinf Secção P]]=" -", " -", Tabela1[[#This Row],[Quantidade máxima (q) (tonelada)]]/Tabela1[[#This Row],[Qinf Secção P]])</f>
        <v xml:space="preserve"> -</v>
      </c>
      <c r="V185" s="126" t="str">
        <f>IF(Tabela1[[#This Row],[Qinf Secção E]]=" -", " -", Tabela1[[#This Row],[Quantidade máxima (q) (tonelada)]]/Tabela1[[#This Row],[Qinf Secção E]])</f>
        <v xml:space="preserve"> -</v>
      </c>
      <c r="W185" s="125" t="str">
        <f>IF(Tabela1[[#This Row],[Qsup Secção H]]=" -", " -", Tabela1[[#This Row],[Quantidade máxima (q) (tonelada)]]/Tabela1[[#This Row],[Qsup Secção H]])</f>
        <v xml:space="preserve"> -</v>
      </c>
      <c r="X185" s="125" t="str">
        <f>IF(Tabela1[[#This Row],[Qsup Secção P]]=" -", " -", Tabela1[[#This Row],[Quantidade máxima (q) (tonelada)]]/Tabela1[[#This Row],[Qsup Secção P]])</f>
        <v xml:space="preserve"> -</v>
      </c>
      <c r="Y185" s="126" t="str">
        <f>IF(Tabela1[[#This Row],[Qsup Secção E]]=" -", " -", Tabela1[[#This Row],[Quantidade máxima (q) (tonelada)]]/Tabela1[[#This Row],[Qsup Secção E]])</f>
        <v xml:space="preserve"> -</v>
      </c>
      <c r="Z18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6" spans="2:27" s="1" customFormat="1" x14ac:dyDescent="0.3">
      <c r="B186" s="119"/>
      <c r="C186" s="120"/>
      <c r="D186" s="120"/>
      <c r="E186" s="120"/>
      <c r="F186" s="120"/>
      <c r="G186" s="120"/>
      <c r="H186" s="121"/>
      <c r="I186" s="120"/>
      <c r="J186" s="120"/>
      <c r="K186" s="120"/>
      <c r="L18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6" s="124" t="str">
        <f>IF(Tabela1[[#This Row],[Qinf Secção H]]=" -", " -", Tabela1[[#This Row],[Quantidade máxima (q) (tonelada)]]/Tabela1[[#This Row],[Qinf Secção H]])</f>
        <v xml:space="preserve"> -</v>
      </c>
      <c r="U186" s="125" t="str">
        <f>IF(Tabela1[[#This Row],[Qinf Secção P]]=" -", " -", Tabela1[[#This Row],[Quantidade máxima (q) (tonelada)]]/Tabela1[[#This Row],[Qinf Secção P]])</f>
        <v xml:space="preserve"> -</v>
      </c>
      <c r="V186" s="126" t="str">
        <f>IF(Tabela1[[#This Row],[Qinf Secção E]]=" -", " -", Tabela1[[#This Row],[Quantidade máxima (q) (tonelada)]]/Tabela1[[#This Row],[Qinf Secção E]])</f>
        <v xml:space="preserve"> -</v>
      </c>
      <c r="W186" s="125" t="str">
        <f>IF(Tabela1[[#This Row],[Qsup Secção H]]=" -", " -", Tabela1[[#This Row],[Quantidade máxima (q) (tonelada)]]/Tabela1[[#This Row],[Qsup Secção H]])</f>
        <v xml:space="preserve"> -</v>
      </c>
      <c r="X186" s="125" t="str">
        <f>IF(Tabela1[[#This Row],[Qsup Secção P]]=" -", " -", Tabela1[[#This Row],[Quantidade máxima (q) (tonelada)]]/Tabela1[[#This Row],[Qsup Secção P]])</f>
        <v xml:space="preserve"> -</v>
      </c>
      <c r="Y186" s="126" t="str">
        <f>IF(Tabela1[[#This Row],[Qsup Secção E]]=" -", " -", Tabela1[[#This Row],[Quantidade máxima (q) (tonelada)]]/Tabela1[[#This Row],[Qsup Secção E]])</f>
        <v xml:space="preserve"> -</v>
      </c>
      <c r="Z18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7" spans="2:27" s="1" customFormat="1" x14ac:dyDescent="0.3">
      <c r="B187" s="119"/>
      <c r="C187" s="120"/>
      <c r="D187" s="120"/>
      <c r="E187" s="120"/>
      <c r="F187" s="120"/>
      <c r="G187" s="120"/>
      <c r="H187" s="121"/>
      <c r="I187" s="120"/>
      <c r="J187" s="120"/>
      <c r="K187" s="120"/>
      <c r="L18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7" s="124" t="str">
        <f>IF(Tabela1[[#This Row],[Qinf Secção H]]=" -", " -", Tabela1[[#This Row],[Quantidade máxima (q) (tonelada)]]/Tabela1[[#This Row],[Qinf Secção H]])</f>
        <v xml:space="preserve"> -</v>
      </c>
      <c r="U187" s="125" t="str">
        <f>IF(Tabela1[[#This Row],[Qinf Secção P]]=" -", " -", Tabela1[[#This Row],[Quantidade máxima (q) (tonelada)]]/Tabela1[[#This Row],[Qinf Secção P]])</f>
        <v xml:space="preserve"> -</v>
      </c>
      <c r="V187" s="126" t="str">
        <f>IF(Tabela1[[#This Row],[Qinf Secção E]]=" -", " -", Tabela1[[#This Row],[Quantidade máxima (q) (tonelada)]]/Tabela1[[#This Row],[Qinf Secção E]])</f>
        <v xml:space="preserve"> -</v>
      </c>
      <c r="W187" s="125" t="str">
        <f>IF(Tabela1[[#This Row],[Qsup Secção H]]=" -", " -", Tabela1[[#This Row],[Quantidade máxima (q) (tonelada)]]/Tabela1[[#This Row],[Qsup Secção H]])</f>
        <v xml:space="preserve"> -</v>
      </c>
      <c r="X187" s="125" t="str">
        <f>IF(Tabela1[[#This Row],[Qsup Secção P]]=" -", " -", Tabela1[[#This Row],[Quantidade máxima (q) (tonelada)]]/Tabela1[[#This Row],[Qsup Secção P]])</f>
        <v xml:space="preserve"> -</v>
      </c>
      <c r="Y187" s="126" t="str">
        <f>IF(Tabela1[[#This Row],[Qsup Secção E]]=" -", " -", Tabela1[[#This Row],[Quantidade máxima (q) (tonelada)]]/Tabela1[[#This Row],[Qsup Secção E]])</f>
        <v xml:space="preserve"> -</v>
      </c>
      <c r="Z18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8" spans="2:27" s="1" customFormat="1" x14ac:dyDescent="0.3">
      <c r="B188" s="119"/>
      <c r="C188" s="120"/>
      <c r="D188" s="120"/>
      <c r="E188" s="120"/>
      <c r="F188" s="120"/>
      <c r="G188" s="120"/>
      <c r="H188" s="121"/>
      <c r="I188" s="120"/>
      <c r="J188" s="120"/>
      <c r="K188" s="120"/>
      <c r="L18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8" s="124" t="str">
        <f>IF(Tabela1[[#This Row],[Qinf Secção H]]=" -", " -", Tabela1[[#This Row],[Quantidade máxima (q) (tonelada)]]/Tabela1[[#This Row],[Qinf Secção H]])</f>
        <v xml:space="preserve"> -</v>
      </c>
      <c r="U188" s="125" t="str">
        <f>IF(Tabela1[[#This Row],[Qinf Secção P]]=" -", " -", Tabela1[[#This Row],[Quantidade máxima (q) (tonelada)]]/Tabela1[[#This Row],[Qinf Secção P]])</f>
        <v xml:space="preserve"> -</v>
      </c>
      <c r="V188" s="126" t="str">
        <f>IF(Tabela1[[#This Row],[Qinf Secção E]]=" -", " -", Tabela1[[#This Row],[Quantidade máxima (q) (tonelada)]]/Tabela1[[#This Row],[Qinf Secção E]])</f>
        <v xml:space="preserve"> -</v>
      </c>
      <c r="W188" s="125" t="str">
        <f>IF(Tabela1[[#This Row],[Qsup Secção H]]=" -", " -", Tabela1[[#This Row],[Quantidade máxima (q) (tonelada)]]/Tabela1[[#This Row],[Qsup Secção H]])</f>
        <v xml:space="preserve"> -</v>
      </c>
      <c r="X188" s="125" t="str">
        <f>IF(Tabela1[[#This Row],[Qsup Secção P]]=" -", " -", Tabela1[[#This Row],[Quantidade máxima (q) (tonelada)]]/Tabela1[[#This Row],[Qsup Secção P]])</f>
        <v xml:space="preserve"> -</v>
      </c>
      <c r="Y188" s="126" t="str">
        <f>IF(Tabela1[[#This Row],[Qsup Secção E]]=" -", " -", Tabela1[[#This Row],[Quantidade máxima (q) (tonelada)]]/Tabela1[[#This Row],[Qsup Secção E]])</f>
        <v xml:space="preserve"> -</v>
      </c>
      <c r="Z18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89" spans="2:27" s="1" customFormat="1" x14ac:dyDescent="0.3">
      <c r="B189" s="119"/>
      <c r="C189" s="120"/>
      <c r="D189" s="120"/>
      <c r="E189" s="120"/>
      <c r="F189" s="120"/>
      <c r="G189" s="120"/>
      <c r="H189" s="121"/>
      <c r="I189" s="120"/>
      <c r="J189" s="120"/>
      <c r="K189" s="120"/>
      <c r="L18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8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8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8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8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8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8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8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89" s="124" t="str">
        <f>IF(Tabela1[[#This Row],[Qinf Secção H]]=" -", " -", Tabela1[[#This Row],[Quantidade máxima (q) (tonelada)]]/Tabela1[[#This Row],[Qinf Secção H]])</f>
        <v xml:space="preserve"> -</v>
      </c>
      <c r="U189" s="125" t="str">
        <f>IF(Tabela1[[#This Row],[Qinf Secção P]]=" -", " -", Tabela1[[#This Row],[Quantidade máxima (q) (tonelada)]]/Tabela1[[#This Row],[Qinf Secção P]])</f>
        <v xml:space="preserve"> -</v>
      </c>
      <c r="V189" s="126" t="str">
        <f>IF(Tabela1[[#This Row],[Qinf Secção E]]=" -", " -", Tabela1[[#This Row],[Quantidade máxima (q) (tonelada)]]/Tabela1[[#This Row],[Qinf Secção E]])</f>
        <v xml:space="preserve"> -</v>
      </c>
      <c r="W189" s="125" t="str">
        <f>IF(Tabela1[[#This Row],[Qsup Secção H]]=" -", " -", Tabela1[[#This Row],[Quantidade máxima (q) (tonelada)]]/Tabela1[[#This Row],[Qsup Secção H]])</f>
        <v xml:space="preserve"> -</v>
      </c>
      <c r="X189" s="125" t="str">
        <f>IF(Tabela1[[#This Row],[Qsup Secção P]]=" -", " -", Tabela1[[#This Row],[Quantidade máxima (q) (tonelada)]]/Tabela1[[#This Row],[Qsup Secção P]])</f>
        <v xml:space="preserve"> -</v>
      </c>
      <c r="Y189" s="126" t="str">
        <f>IF(Tabela1[[#This Row],[Qsup Secção E]]=" -", " -", Tabela1[[#This Row],[Quantidade máxima (q) (tonelada)]]/Tabela1[[#This Row],[Qsup Secção E]])</f>
        <v xml:space="preserve"> -</v>
      </c>
      <c r="Z18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8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0" spans="2:27" s="1" customFormat="1" x14ac:dyDescent="0.3">
      <c r="B190" s="119"/>
      <c r="C190" s="120"/>
      <c r="D190" s="120"/>
      <c r="E190" s="120"/>
      <c r="F190" s="120"/>
      <c r="G190" s="120"/>
      <c r="H190" s="121"/>
      <c r="I190" s="120"/>
      <c r="J190" s="120"/>
      <c r="K190" s="120"/>
      <c r="L19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0" s="124" t="str">
        <f>IF(Tabela1[[#This Row],[Qinf Secção H]]=" -", " -", Tabela1[[#This Row],[Quantidade máxima (q) (tonelada)]]/Tabela1[[#This Row],[Qinf Secção H]])</f>
        <v xml:space="preserve"> -</v>
      </c>
      <c r="U190" s="125" t="str">
        <f>IF(Tabela1[[#This Row],[Qinf Secção P]]=" -", " -", Tabela1[[#This Row],[Quantidade máxima (q) (tonelada)]]/Tabela1[[#This Row],[Qinf Secção P]])</f>
        <v xml:space="preserve"> -</v>
      </c>
      <c r="V190" s="126" t="str">
        <f>IF(Tabela1[[#This Row],[Qinf Secção E]]=" -", " -", Tabela1[[#This Row],[Quantidade máxima (q) (tonelada)]]/Tabela1[[#This Row],[Qinf Secção E]])</f>
        <v xml:space="preserve"> -</v>
      </c>
      <c r="W190" s="125" t="str">
        <f>IF(Tabela1[[#This Row],[Qsup Secção H]]=" -", " -", Tabela1[[#This Row],[Quantidade máxima (q) (tonelada)]]/Tabela1[[#This Row],[Qsup Secção H]])</f>
        <v xml:space="preserve"> -</v>
      </c>
      <c r="X190" s="125" t="str">
        <f>IF(Tabela1[[#This Row],[Qsup Secção P]]=" -", " -", Tabela1[[#This Row],[Quantidade máxima (q) (tonelada)]]/Tabela1[[#This Row],[Qsup Secção P]])</f>
        <v xml:space="preserve"> -</v>
      </c>
      <c r="Y190" s="126" t="str">
        <f>IF(Tabela1[[#This Row],[Qsup Secção E]]=" -", " -", Tabela1[[#This Row],[Quantidade máxima (q) (tonelada)]]/Tabela1[[#This Row],[Qsup Secção E]])</f>
        <v xml:space="preserve"> -</v>
      </c>
      <c r="Z19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1" spans="2:27" s="1" customFormat="1" x14ac:dyDescent="0.3">
      <c r="B191" s="119"/>
      <c r="C191" s="120"/>
      <c r="D191" s="120"/>
      <c r="E191" s="120"/>
      <c r="F191" s="120"/>
      <c r="G191" s="120"/>
      <c r="H191" s="121"/>
      <c r="I191" s="120"/>
      <c r="J191" s="120"/>
      <c r="K191" s="120"/>
      <c r="L19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1" s="124" t="str">
        <f>IF(Tabela1[[#This Row],[Qinf Secção H]]=" -", " -", Tabela1[[#This Row],[Quantidade máxima (q) (tonelada)]]/Tabela1[[#This Row],[Qinf Secção H]])</f>
        <v xml:space="preserve"> -</v>
      </c>
      <c r="U191" s="125" t="str">
        <f>IF(Tabela1[[#This Row],[Qinf Secção P]]=" -", " -", Tabela1[[#This Row],[Quantidade máxima (q) (tonelada)]]/Tabela1[[#This Row],[Qinf Secção P]])</f>
        <v xml:space="preserve"> -</v>
      </c>
      <c r="V191" s="126" t="str">
        <f>IF(Tabela1[[#This Row],[Qinf Secção E]]=" -", " -", Tabela1[[#This Row],[Quantidade máxima (q) (tonelada)]]/Tabela1[[#This Row],[Qinf Secção E]])</f>
        <v xml:space="preserve"> -</v>
      </c>
      <c r="W191" s="125" t="str">
        <f>IF(Tabela1[[#This Row],[Qsup Secção H]]=" -", " -", Tabela1[[#This Row],[Quantidade máxima (q) (tonelada)]]/Tabela1[[#This Row],[Qsup Secção H]])</f>
        <v xml:space="preserve"> -</v>
      </c>
      <c r="X191" s="125" t="str">
        <f>IF(Tabela1[[#This Row],[Qsup Secção P]]=" -", " -", Tabela1[[#This Row],[Quantidade máxima (q) (tonelada)]]/Tabela1[[#This Row],[Qsup Secção P]])</f>
        <v xml:space="preserve"> -</v>
      </c>
      <c r="Y191" s="126" t="str">
        <f>IF(Tabela1[[#This Row],[Qsup Secção E]]=" -", " -", Tabela1[[#This Row],[Quantidade máxima (q) (tonelada)]]/Tabela1[[#This Row],[Qsup Secção E]])</f>
        <v xml:space="preserve"> -</v>
      </c>
      <c r="Z19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2" spans="2:27" s="1" customFormat="1" x14ac:dyDescent="0.3">
      <c r="B192" s="119"/>
      <c r="C192" s="120"/>
      <c r="D192" s="120"/>
      <c r="E192" s="120"/>
      <c r="F192" s="120"/>
      <c r="G192" s="120"/>
      <c r="H192" s="121"/>
      <c r="I192" s="120"/>
      <c r="J192" s="120"/>
      <c r="K192" s="120"/>
      <c r="L19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2" s="124" t="str">
        <f>IF(Tabela1[[#This Row],[Qinf Secção H]]=" -", " -", Tabela1[[#This Row],[Quantidade máxima (q) (tonelada)]]/Tabela1[[#This Row],[Qinf Secção H]])</f>
        <v xml:space="preserve"> -</v>
      </c>
      <c r="U192" s="125" t="str">
        <f>IF(Tabela1[[#This Row],[Qinf Secção P]]=" -", " -", Tabela1[[#This Row],[Quantidade máxima (q) (tonelada)]]/Tabela1[[#This Row],[Qinf Secção P]])</f>
        <v xml:space="preserve"> -</v>
      </c>
      <c r="V192" s="126" t="str">
        <f>IF(Tabela1[[#This Row],[Qinf Secção E]]=" -", " -", Tabela1[[#This Row],[Quantidade máxima (q) (tonelada)]]/Tabela1[[#This Row],[Qinf Secção E]])</f>
        <v xml:space="preserve"> -</v>
      </c>
      <c r="W192" s="125" t="str">
        <f>IF(Tabela1[[#This Row],[Qsup Secção H]]=" -", " -", Tabela1[[#This Row],[Quantidade máxima (q) (tonelada)]]/Tabela1[[#This Row],[Qsup Secção H]])</f>
        <v xml:space="preserve"> -</v>
      </c>
      <c r="X192" s="125" t="str">
        <f>IF(Tabela1[[#This Row],[Qsup Secção P]]=" -", " -", Tabela1[[#This Row],[Quantidade máxima (q) (tonelada)]]/Tabela1[[#This Row],[Qsup Secção P]])</f>
        <v xml:space="preserve"> -</v>
      </c>
      <c r="Y192" s="126" t="str">
        <f>IF(Tabela1[[#This Row],[Qsup Secção E]]=" -", " -", Tabela1[[#This Row],[Quantidade máxima (q) (tonelada)]]/Tabela1[[#This Row],[Qsup Secção E]])</f>
        <v xml:space="preserve"> -</v>
      </c>
      <c r="Z19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3" spans="2:27" s="1" customFormat="1" x14ac:dyDescent="0.3">
      <c r="B193" s="119"/>
      <c r="C193" s="120"/>
      <c r="D193" s="120"/>
      <c r="E193" s="120"/>
      <c r="F193" s="120"/>
      <c r="G193" s="120"/>
      <c r="H193" s="121"/>
      <c r="I193" s="120"/>
      <c r="J193" s="120"/>
      <c r="K193" s="120"/>
      <c r="L19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3" s="124" t="str">
        <f>IF(Tabela1[[#This Row],[Qinf Secção H]]=" -", " -", Tabela1[[#This Row],[Quantidade máxima (q) (tonelada)]]/Tabela1[[#This Row],[Qinf Secção H]])</f>
        <v xml:space="preserve"> -</v>
      </c>
      <c r="U193" s="125" t="str">
        <f>IF(Tabela1[[#This Row],[Qinf Secção P]]=" -", " -", Tabela1[[#This Row],[Quantidade máxima (q) (tonelada)]]/Tabela1[[#This Row],[Qinf Secção P]])</f>
        <v xml:space="preserve"> -</v>
      </c>
      <c r="V193" s="126" t="str">
        <f>IF(Tabela1[[#This Row],[Qinf Secção E]]=" -", " -", Tabela1[[#This Row],[Quantidade máxima (q) (tonelada)]]/Tabela1[[#This Row],[Qinf Secção E]])</f>
        <v xml:space="preserve"> -</v>
      </c>
      <c r="W193" s="125" t="str">
        <f>IF(Tabela1[[#This Row],[Qsup Secção H]]=" -", " -", Tabela1[[#This Row],[Quantidade máxima (q) (tonelada)]]/Tabela1[[#This Row],[Qsup Secção H]])</f>
        <v xml:space="preserve"> -</v>
      </c>
      <c r="X193" s="125" t="str">
        <f>IF(Tabela1[[#This Row],[Qsup Secção P]]=" -", " -", Tabela1[[#This Row],[Quantidade máxima (q) (tonelada)]]/Tabela1[[#This Row],[Qsup Secção P]])</f>
        <v xml:space="preserve"> -</v>
      </c>
      <c r="Y193" s="126" t="str">
        <f>IF(Tabela1[[#This Row],[Qsup Secção E]]=" -", " -", Tabela1[[#This Row],[Quantidade máxima (q) (tonelada)]]/Tabela1[[#This Row],[Qsup Secção E]])</f>
        <v xml:space="preserve"> -</v>
      </c>
      <c r="Z19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4" spans="2:27" s="1" customFormat="1" x14ac:dyDescent="0.3">
      <c r="B194" s="119"/>
      <c r="C194" s="120"/>
      <c r="D194" s="120"/>
      <c r="E194" s="120"/>
      <c r="F194" s="120"/>
      <c r="G194" s="120"/>
      <c r="H194" s="121"/>
      <c r="I194" s="120"/>
      <c r="J194" s="120"/>
      <c r="K194" s="120"/>
      <c r="L19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4" s="124" t="str">
        <f>IF(Tabela1[[#This Row],[Qinf Secção H]]=" -", " -", Tabela1[[#This Row],[Quantidade máxima (q) (tonelada)]]/Tabela1[[#This Row],[Qinf Secção H]])</f>
        <v xml:space="preserve"> -</v>
      </c>
      <c r="U194" s="125" t="str">
        <f>IF(Tabela1[[#This Row],[Qinf Secção P]]=" -", " -", Tabela1[[#This Row],[Quantidade máxima (q) (tonelada)]]/Tabela1[[#This Row],[Qinf Secção P]])</f>
        <v xml:space="preserve"> -</v>
      </c>
      <c r="V194" s="126" t="str">
        <f>IF(Tabela1[[#This Row],[Qinf Secção E]]=" -", " -", Tabela1[[#This Row],[Quantidade máxima (q) (tonelada)]]/Tabela1[[#This Row],[Qinf Secção E]])</f>
        <v xml:space="preserve"> -</v>
      </c>
      <c r="W194" s="125" t="str">
        <f>IF(Tabela1[[#This Row],[Qsup Secção H]]=" -", " -", Tabela1[[#This Row],[Quantidade máxima (q) (tonelada)]]/Tabela1[[#This Row],[Qsup Secção H]])</f>
        <v xml:space="preserve"> -</v>
      </c>
      <c r="X194" s="125" t="str">
        <f>IF(Tabela1[[#This Row],[Qsup Secção P]]=" -", " -", Tabela1[[#This Row],[Quantidade máxima (q) (tonelada)]]/Tabela1[[#This Row],[Qsup Secção P]])</f>
        <v xml:space="preserve"> -</v>
      </c>
      <c r="Y194" s="126" t="str">
        <f>IF(Tabela1[[#This Row],[Qsup Secção E]]=" -", " -", Tabela1[[#This Row],[Quantidade máxima (q) (tonelada)]]/Tabela1[[#This Row],[Qsup Secção E]])</f>
        <v xml:space="preserve"> -</v>
      </c>
      <c r="Z19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5" spans="2:27" s="1" customFormat="1" x14ac:dyDescent="0.3">
      <c r="B195" s="119"/>
      <c r="C195" s="120"/>
      <c r="D195" s="120"/>
      <c r="E195" s="120"/>
      <c r="F195" s="120"/>
      <c r="G195" s="120"/>
      <c r="H195" s="121"/>
      <c r="I195" s="120"/>
      <c r="J195" s="120"/>
      <c r="K195" s="120"/>
      <c r="L19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5" s="124" t="str">
        <f>IF(Tabela1[[#This Row],[Qinf Secção H]]=" -", " -", Tabela1[[#This Row],[Quantidade máxima (q) (tonelada)]]/Tabela1[[#This Row],[Qinf Secção H]])</f>
        <v xml:space="preserve"> -</v>
      </c>
      <c r="U195" s="125" t="str">
        <f>IF(Tabela1[[#This Row],[Qinf Secção P]]=" -", " -", Tabela1[[#This Row],[Quantidade máxima (q) (tonelada)]]/Tabela1[[#This Row],[Qinf Secção P]])</f>
        <v xml:space="preserve"> -</v>
      </c>
      <c r="V195" s="126" t="str">
        <f>IF(Tabela1[[#This Row],[Qinf Secção E]]=" -", " -", Tabela1[[#This Row],[Quantidade máxima (q) (tonelada)]]/Tabela1[[#This Row],[Qinf Secção E]])</f>
        <v xml:space="preserve"> -</v>
      </c>
      <c r="W195" s="125" t="str">
        <f>IF(Tabela1[[#This Row],[Qsup Secção H]]=" -", " -", Tabela1[[#This Row],[Quantidade máxima (q) (tonelada)]]/Tabela1[[#This Row],[Qsup Secção H]])</f>
        <v xml:space="preserve"> -</v>
      </c>
      <c r="X195" s="125" t="str">
        <f>IF(Tabela1[[#This Row],[Qsup Secção P]]=" -", " -", Tabela1[[#This Row],[Quantidade máxima (q) (tonelada)]]/Tabela1[[#This Row],[Qsup Secção P]])</f>
        <v xml:space="preserve"> -</v>
      </c>
      <c r="Y195" s="126" t="str">
        <f>IF(Tabela1[[#This Row],[Qsup Secção E]]=" -", " -", Tabela1[[#This Row],[Quantidade máxima (q) (tonelada)]]/Tabela1[[#This Row],[Qsup Secção E]])</f>
        <v xml:space="preserve"> -</v>
      </c>
      <c r="Z19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6" spans="2:27" s="1" customFormat="1" x14ac:dyDescent="0.3">
      <c r="B196" s="119"/>
      <c r="C196" s="120"/>
      <c r="D196" s="120"/>
      <c r="E196" s="120"/>
      <c r="F196" s="120"/>
      <c r="G196" s="120"/>
      <c r="H196" s="121"/>
      <c r="I196" s="120"/>
      <c r="J196" s="120"/>
      <c r="K196" s="120"/>
      <c r="L19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6" s="124" t="str">
        <f>IF(Tabela1[[#This Row],[Qinf Secção H]]=" -", " -", Tabela1[[#This Row],[Quantidade máxima (q) (tonelada)]]/Tabela1[[#This Row],[Qinf Secção H]])</f>
        <v xml:space="preserve"> -</v>
      </c>
      <c r="U196" s="125" t="str">
        <f>IF(Tabela1[[#This Row],[Qinf Secção P]]=" -", " -", Tabela1[[#This Row],[Quantidade máxima (q) (tonelada)]]/Tabela1[[#This Row],[Qinf Secção P]])</f>
        <v xml:space="preserve"> -</v>
      </c>
      <c r="V196" s="126" t="str">
        <f>IF(Tabela1[[#This Row],[Qinf Secção E]]=" -", " -", Tabela1[[#This Row],[Quantidade máxima (q) (tonelada)]]/Tabela1[[#This Row],[Qinf Secção E]])</f>
        <v xml:space="preserve"> -</v>
      </c>
      <c r="W196" s="125" t="str">
        <f>IF(Tabela1[[#This Row],[Qsup Secção H]]=" -", " -", Tabela1[[#This Row],[Quantidade máxima (q) (tonelada)]]/Tabela1[[#This Row],[Qsup Secção H]])</f>
        <v xml:space="preserve"> -</v>
      </c>
      <c r="X196" s="125" t="str">
        <f>IF(Tabela1[[#This Row],[Qsup Secção P]]=" -", " -", Tabela1[[#This Row],[Quantidade máxima (q) (tonelada)]]/Tabela1[[#This Row],[Qsup Secção P]])</f>
        <v xml:space="preserve"> -</v>
      </c>
      <c r="Y196" s="126" t="str">
        <f>IF(Tabela1[[#This Row],[Qsup Secção E]]=" -", " -", Tabela1[[#This Row],[Quantidade máxima (q) (tonelada)]]/Tabela1[[#This Row],[Qsup Secção E]])</f>
        <v xml:space="preserve"> -</v>
      </c>
      <c r="Z19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7" spans="2:27" s="1" customFormat="1" x14ac:dyDescent="0.3">
      <c r="B197" s="119"/>
      <c r="C197" s="120"/>
      <c r="D197" s="120"/>
      <c r="E197" s="120"/>
      <c r="F197" s="120"/>
      <c r="G197" s="120"/>
      <c r="H197" s="121"/>
      <c r="I197" s="120"/>
      <c r="J197" s="120"/>
      <c r="K197" s="120"/>
      <c r="L19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7" s="124" t="str">
        <f>IF(Tabela1[[#This Row],[Qinf Secção H]]=" -", " -", Tabela1[[#This Row],[Quantidade máxima (q) (tonelada)]]/Tabela1[[#This Row],[Qinf Secção H]])</f>
        <v xml:space="preserve"> -</v>
      </c>
      <c r="U197" s="125" t="str">
        <f>IF(Tabela1[[#This Row],[Qinf Secção P]]=" -", " -", Tabela1[[#This Row],[Quantidade máxima (q) (tonelada)]]/Tabela1[[#This Row],[Qinf Secção P]])</f>
        <v xml:space="preserve"> -</v>
      </c>
      <c r="V197" s="126" t="str">
        <f>IF(Tabela1[[#This Row],[Qinf Secção E]]=" -", " -", Tabela1[[#This Row],[Quantidade máxima (q) (tonelada)]]/Tabela1[[#This Row],[Qinf Secção E]])</f>
        <v xml:space="preserve"> -</v>
      </c>
      <c r="W197" s="125" t="str">
        <f>IF(Tabela1[[#This Row],[Qsup Secção H]]=" -", " -", Tabela1[[#This Row],[Quantidade máxima (q) (tonelada)]]/Tabela1[[#This Row],[Qsup Secção H]])</f>
        <v xml:space="preserve"> -</v>
      </c>
      <c r="X197" s="125" t="str">
        <f>IF(Tabela1[[#This Row],[Qsup Secção P]]=" -", " -", Tabela1[[#This Row],[Quantidade máxima (q) (tonelada)]]/Tabela1[[#This Row],[Qsup Secção P]])</f>
        <v xml:space="preserve"> -</v>
      </c>
      <c r="Y197" s="126" t="str">
        <f>IF(Tabela1[[#This Row],[Qsup Secção E]]=" -", " -", Tabela1[[#This Row],[Quantidade máxima (q) (tonelada)]]/Tabela1[[#This Row],[Qsup Secção E]])</f>
        <v xml:space="preserve"> -</v>
      </c>
      <c r="Z19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8" spans="2:27" s="1" customFormat="1" x14ac:dyDescent="0.3">
      <c r="B198" s="119"/>
      <c r="C198" s="120"/>
      <c r="D198" s="120"/>
      <c r="E198" s="120"/>
      <c r="F198" s="120"/>
      <c r="G198" s="120"/>
      <c r="H198" s="121"/>
      <c r="I198" s="120"/>
      <c r="J198" s="120"/>
      <c r="K198" s="120"/>
      <c r="L19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8" s="124" t="str">
        <f>IF(Tabela1[[#This Row],[Qinf Secção H]]=" -", " -", Tabela1[[#This Row],[Quantidade máxima (q) (tonelada)]]/Tabela1[[#This Row],[Qinf Secção H]])</f>
        <v xml:space="preserve"> -</v>
      </c>
      <c r="U198" s="125" t="str">
        <f>IF(Tabela1[[#This Row],[Qinf Secção P]]=" -", " -", Tabela1[[#This Row],[Quantidade máxima (q) (tonelada)]]/Tabela1[[#This Row],[Qinf Secção P]])</f>
        <v xml:space="preserve"> -</v>
      </c>
      <c r="V198" s="126" t="str">
        <f>IF(Tabela1[[#This Row],[Qinf Secção E]]=" -", " -", Tabela1[[#This Row],[Quantidade máxima (q) (tonelada)]]/Tabela1[[#This Row],[Qinf Secção E]])</f>
        <v xml:space="preserve"> -</v>
      </c>
      <c r="W198" s="125" t="str">
        <f>IF(Tabela1[[#This Row],[Qsup Secção H]]=" -", " -", Tabela1[[#This Row],[Quantidade máxima (q) (tonelada)]]/Tabela1[[#This Row],[Qsup Secção H]])</f>
        <v xml:space="preserve"> -</v>
      </c>
      <c r="X198" s="125" t="str">
        <f>IF(Tabela1[[#This Row],[Qsup Secção P]]=" -", " -", Tabela1[[#This Row],[Quantidade máxima (q) (tonelada)]]/Tabela1[[#This Row],[Qsup Secção P]])</f>
        <v xml:space="preserve"> -</v>
      </c>
      <c r="Y198" s="126" t="str">
        <f>IF(Tabela1[[#This Row],[Qsup Secção E]]=" -", " -", Tabela1[[#This Row],[Quantidade máxima (q) (tonelada)]]/Tabela1[[#This Row],[Qsup Secção E]])</f>
        <v xml:space="preserve"> -</v>
      </c>
      <c r="Z19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199" spans="2:27" s="1" customFormat="1" x14ac:dyDescent="0.3">
      <c r="B199" s="119"/>
      <c r="C199" s="120"/>
      <c r="D199" s="120"/>
      <c r="E199" s="120"/>
      <c r="F199" s="120"/>
      <c r="G199" s="120"/>
      <c r="H199" s="121"/>
      <c r="I199" s="120"/>
      <c r="J199" s="120"/>
      <c r="K199" s="120"/>
      <c r="L19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19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19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19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19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19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19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19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199" s="124" t="str">
        <f>IF(Tabela1[[#This Row],[Qinf Secção H]]=" -", " -", Tabela1[[#This Row],[Quantidade máxima (q) (tonelada)]]/Tabela1[[#This Row],[Qinf Secção H]])</f>
        <v xml:space="preserve"> -</v>
      </c>
      <c r="U199" s="125" t="str">
        <f>IF(Tabela1[[#This Row],[Qinf Secção P]]=" -", " -", Tabela1[[#This Row],[Quantidade máxima (q) (tonelada)]]/Tabela1[[#This Row],[Qinf Secção P]])</f>
        <v xml:space="preserve"> -</v>
      </c>
      <c r="V199" s="126" t="str">
        <f>IF(Tabela1[[#This Row],[Qinf Secção E]]=" -", " -", Tabela1[[#This Row],[Quantidade máxima (q) (tonelada)]]/Tabela1[[#This Row],[Qinf Secção E]])</f>
        <v xml:space="preserve"> -</v>
      </c>
      <c r="W199" s="125" t="str">
        <f>IF(Tabela1[[#This Row],[Qsup Secção H]]=" -", " -", Tabela1[[#This Row],[Quantidade máxima (q) (tonelada)]]/Tabela1[[#This Row],[Qsup Secção H]])</f>
        <v xml:space="preserve"> -</v>
      </c>
      <c r="X199" s="125" t="str">
        <f>IF(Tabela1[[#This Row],[Qsup Secção P]]=" -", " -", Tabela1[[#This Row],[Quantidade máxima (q) (tonelada)]]/Tabela1[[#This Row],[Qsup Secção P]])</f>
        <v xml:space="preserve"> -</v>
      </c>
      <c r="Y199" s="126" t="str">
        <f>IF(Tabela1[[#This Row],[Qsup Secção E]]=" -", " -", Tabela1[[#This Row],[Quantidade máxima (q) (tonelada)]]/Tabela1[[#This Row],[Qsup Secção E]])</f>
        <v xml:space="preserve"> -</v>
      </c>
      <c r="Z19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19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0" spans="2:27" s="1" customFormat="1" x14ac:dyDescent="0.3">
      <c r="B200" s="119"/>
      <c r="C200" s="120"/>
      <c r="D200" s="120"/>
      <c r="E200" s="120"/>
      <c r="F200" s="120"/>
      <c r="G200" s="120"/>
      <c r="H200" s="121"/>
      <c r="I200" s="120"/>
      <c r="J200" s="120"/>
      <c r="K200" s="120"/>
      <c r="L20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0" s="124" t="str">
        <f>IF(Tabela1[[#This Row],[Qinf Secção H]]=" -", " -", Tabela1[[#This Row],[Quantidade máxima (q) (tonelada)]]/Tabela1[[#This Row],[Qinf Secção H]])</f>
        <v xml:space="preserve"> -</v>
      </c>
      <c r="U200" s="125" t="str">
        <f>IF(Tabela1[[#This Row],[Qinf Secção P]]=" -", " -", Tabela1[[#This Row],[Quantidade máxima (q) (tonelada)]]/Tabela1[[#This Row],[Qinf Secção P]])</f>
        <v xml:space="preserve"> -</v>
      </c>
      <c r="V200" s="126" t="str">
        <f>IF(Tabela1[[#This Row],[Qinf Secção E]]=" -", " -", Tabela1[[#This Row],[Quantidade máxima (q) (tonelada)]]/Tabela1[[#This Row],[Qinf Secção E]])</f>
        <v xml:space="preserve"> -</v>
      </c>
      <c r="W200" s="125" t="str">
        <f>IF(Tabela1[[#This Row],[Qsup Secção H]]=" -", " -", Tabela1[[#This Row],[Quantidade máxima (q) (tonelada)]]/Tabela1[[#This Row],[Qsup Secção H]])</f>
        <v xml:space="preserve"> -</v>
      </c>
      <c r="X200" s="125" t="str">
        <f>IF(Tabela1[[#This Row],[Qsup Secção P]]=" -", " -", Tabela1[[#This Row],[Quantidade máxima (q) (tonelada)]]/Tabela1[[#This Row],[Qsup Secção P]])</f>
        <v xml:space="preserve"> -</v>
      </c>
      <c r="Y200" s="126" t="str">
        <f>IF(Tabela1[[#This Row],[Qsup Secção E]]=" -", " -", Tabela1[[#This Row],[Quantidade máxima (q) (tonelada)]]/Tabela1[[#This Row],[Qsup Secção E]])</f>
        <v xml:space="preserve"> -</v>
      </c>
      <c r="Z20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1" spans="2:27" s="1" customFormat="1" x14ac:dyDescent="0.3">
      <c r="B201" s="119"/>
      <c r="C201" s="120"/>
      <c r="D201" s="120"/>
      <c r="E201" s="120"/>
      <c r="F201" s="120"/>
      <c r="G201" s="120"/>
      <c r="H201" s="121"/>
      <c r="I201" s="120"/>
      <c r="J201" s="120"/>
      <c r="K201" s="120"/>
      <c r="L20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1" s="124" t="str">
        <f>IF(Tabela1[[#This Row],[Qinf Secção H]]=" -", " -", Tabela1[[#This Row],[Quantidade máxima (q) (tonelada)]]/Tabela1[[#This Row],[Qinf Secção H]])</f>
        <v xml:space="preserve"> -</v>
      </c>
      <c r="U201" s="125" t="str">
        <f>IF(Tabela1[[#This Row],[Qinf Secção P]]=" -", " -", Tabela1[[#This Row],[Quantidade máxima (q) (tonelada)]]/Tabela1[[#This Row],[Qinf Secção P]])</f>
        <v xml:space="preserve"> -</v>
      </c>
      <c r="V201" s="126" t="str">
        <f>IF(Tabela1[[#This Row],[Qinf Secção E]]=" -", " -", Tabela1[[#This Row],[Quantidade máxima (q) (tonelada)]]/Tabela1[[#This Row],[Qinf Secção E]])</f>
        <v xml:space="preserve"> -</v>
      </c>
      <c r="W201" s="125" t="str">
        <f>IF(Tabela1[[#This Row],[Qsup Secção H]]=" -", " -", Tabela1[[#This Row],[Quantidade máxima (q) (tonelada)]]/Tabela1[[#This Row],[Qsup Secção H]])</f>
        <v xml:space="preserve"> -</v>
      </c>
      <c r="X201" s="125" t="str">
        <f>IF(Tabela1[[#This Row],[Qsup Secção P]]=" -", " -", Tabela1[[#This Row],[Quantidade máxima (q) (tonelada)]]/Tabela1[[#This Row],[Qsup Secção P]])</f>
        <v xml:space="preserve"> -</v>
      </c>
      <c r="Y201" s="126" t="str">
        <f>IF(Tabela1[[#This Row],[Qsup Secção E]]=" -", " -", Tabela1[[#This Row],[Quantidade máxima (q) (tonelada)]]/Tabela1[[#This Row],[Qsup Secção E]])</f>
        <v xml:space="preserve"> -</v>
      </c>
      <c r="Z20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2" spans="2:27" s="1" customFormat="1" x14ac:dyDescent="0.3">
      <c r="B202" s="119"/>
      <c r="C202" s="120"/>
      <c r="D202" s="120"/>
      <c r="E202" s="120"/>
      <c r="F202" s="120"/>
      <c r="G202" s="120"/>
      <c r="H202" s="121"/>
      <c r="I202" s="120"/>
      <c r="J202" s="120"/>
      <c r="K202" s="120"/>
      <c r="L20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2" s="124" t="str">
        <f>IF(Tabela1[[#This Row],[Qinf Secção H]]=" -", " -", Tabela1[[#This Row],[Quantidade máxima (q) (tonelada)]]/Tabela1[[#This Row],[Qinf Secção H]])</f>
        <v xml:space="preserve"> -</v>
      </c>
      <c r="U202" s="125" t="str">
        <f>IF(Tabela1[[#This Row],[Qinf Secção P]]=" -", " -", Tabela1[[#This Row],[Quantidade máxima (q) (tonelada)]]/Tabela1[[#This Row],[Qinf Secção P]])</f>
        <v xml:space="preserve"> -</v>
      </c>
      <c r="V202" s="126" t="str">
        <f>IF(Tabela1[[#This Row],[Qinf Secção E]]=" -", " -", Tabela1[[#This Row],[Quantidade máxima (q) (tonelada)]]/Tabela1[[#This Row],[Qinf Secção E]])</f>
        <v xml:space="preserve"> -</v>
      </c>
      <c r="W202" s="125" t="str">
        <f>IF(Tabela1[[#This Row],[Qsup Secção H]]=" -", " -", Tabela1[[#This Row],[Quantidade máxima (q) (tonelada)]]/Tabela1[[#This Row],[Qsup Secção H]])</f>
        <v xml:space="preserve"> -</v>
      </c>
      <c r="X202" s="125" t="str">
        <f>IF(Tabela1[[#This Row],[Qsup Secção P]]=" -", " -", Tabela1[[#This Row],[Quantidade máxima (q) (tonelada)]]/Tabela1[[#This Row],[Qsup Secção P]])</f>
        <v xml:space="preserve"> -</v>
      </c>
      <c r="Y202" s="126" t="str">
        <f>IF(Tabela1[[#This Row],[Qsup Secção E]]=" -", " -", Tabela1[[#This Row],[Quantidade máxima (q) (tonelada)]]/Tabela1[[#This Row],[Qsup Secção E]])</f>
        <v xml:space="preserve"> -</v>
      </c>
      <c r="Z20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3" spans="2:27" s="1" customFormat="1" x14ac:dyDescent="0.3">
      <c r="B203" s="119"/>
      <c r="C203" s="120"/>
      <c r="D203" s="120"/>
      <c r="E203" s="120"/>
      <c r="F203" s="120"/>
      <c r="G203" s="120"/>
      <c r="H203" s="121"/>
      <c r="I203" s="120"/>
      <c r="J203" s="120"/>
      <c r="K203" s="120"/>
      <c r="L20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3" s="124" t="str">
        <f>IF(Tabela1[[#This Row],[Qinf Secção H]]=" -", " -", Tabela1[[#This Row],[Quantidade máxima (q) (tonelada)]]/Tabela1[[#This Row],[Qinf Secção H]])</f>
        <v xml:space="preserve"> -</v>
      </c>
      <c r="U203" s="125" t="str">
        <f>IF(Tabela1[[#This Row],[Qinf Secção P]]=" -", " -", Tabela1[[#This Row],[Quantidade máxima (q) (tonelada)]]/Tabela1[[#This Row],[Qinf Secção P]])</f>
        <v xml:space="preserve"> -</v>
      </c>
      <c r="V203" s="126" t="str">
        <f>IF(Tabela1[[#This Row],[Qinf Secção E]]=" -", " -", Tabela1[[#This Row],[Quantidade máxima (q) (tonelada)]]/Tabela1[[#This Row],[Qinf Secção E]])</f>
        <v xml:space="preserve"> -</v>
      </c>
      <c r="W203" s="125" t="str">
        <f>IF(Tabela1[[#This Row],[Qsup Secção H]]=" -", " -", Tabela1[[#This Row],[Quantidade máxima (q) (tonelada)]]/Tabela1[[#This Row],[Qsup Secção H]])</f>
        <v xml:space="preserve"> -</v>
      </c>
      <c r="X203" s="125" t="str">
        <f>IF(Tabela1[[#This Row],[Qsup Secção P]]=" -", " -", Tabela1[[#This Row],[Quantidade máxima (q) (tonelada)]]/Tabela1[[#This Row],[Qsup Secção P]])</f>
        <v xml:space="preserve"> -</v>
      </c>
      <c r="Y203" s="126" t="str">
        <f>IF(Tabela1[[#This Row],[Qsup Secção E]]=" -", " -", Tabela1[[#This Row],[Quantidade máxima (q) (tonelada)]]/Tabela1[[#This Row],[Qsup Secção E]])</f>
        <v xml:space="preserve"> -</v>
      </c>
      <c r="Z20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4" spans="2:27" s="1" customFormat="1" x14ac:dyDescent="0.3">
      <c r="B204" s="119"/>
      <c r="C204" s="120"/>
      <c r="D204" s="120"/>
      <c r="E204" s="120"/>
      <c r="F204" s="120"/>
      <c r="G204" s="120"/>
      <c r="H204" s="121"/>
      <c r="I204" s="120"/>
      <c r="J204" s="120"/>
      <c r="K204" s="120"/>
      <c r="L20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4" s="124" t="str">
        <f>IF(Tabela1[[#This Row],[Qinf Secção H]]=" -", " -", Tabela1[[#This Row],[Quantidade máxima (q) (tonelada)]]/Tabela1[[#This Row],[Qinf Secção H]])</f>
        <v xml:space="preserve"> -</v>
      </c>
      <c r="U204" s="125" t="str">
        <f>IF(Tabela1[[#This Row],[Qinf Secção P]]=" -", " -", Tabela1[[#This Row],[Quantidade máxima (q) (tonelada)]]/Tabela1[[#This Row],[Qinf Secção P]])</f>
        <v xml:space="preserve"> -</v>
      </c>
      <c r="V204" s="126" t="str">
        <f>IF(Tabela1[[#This Row],[Qinf Secção E]]=" -", " -", Tabela1[[#This Row],[Quantidade máxima (q) (tonelada)]]/Tabela1[[#This Row],[Qinf Secção E]])</f>
        <v xml:space="preserve"> -</v>
      </c>
      <c r="W204" s="125" t="str">
        <f>IF(Tabela1[[#This Row],[Qsup Secção H]]=" -", " -", Tabela1[[#This Row],[Quantidade máxima (q) (tonelada)]]/Tabela1[[#This Row],[Qsup Secção H]])</f>
        <v xml:space="preserve"> -</v>
      </c>
      <c r="X204" s="125" t="str">
        <f>IF(Tabela1[[#This Row],[Qsup Secção P]]=" -", " -", Tabela1[[#This Row],[Quantidade máxima (q) (tonelada)]]/Tabela1[[#This Row],[Qsup Secção P]])</f>
        <v xml:space="preserve"> -</v>
      </c>
      <c r="Y204" s="126" t="str">
        <f>IF(Tabela1[[#This Row],[Qsup Secção E]]=" -", " -", Tabela1[[#This Row],[Quantidade máxima (q) (tonelada)]]/Tabela1[[#This Row],[Qsup Secção E]])</f>
        <v xml:space="preserve"> -</v>
      </c>
      <c r="Z20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5" spans="2:27" s="1" customFormat="1" x14ac:dyDescent="0.3">
      <c r="B205" s="119"/>
      <c r="C205" s="120"/>
      <c r="D205" s="120"/>
      <c r="E205" s="120"/>
      <c r="F205" s="120"/>
      <c r="G205" s="120"/>
      <c r="H205" s="121"/>
      <c r="I205" s="120"/>
      <c r="J205" s="120"/>
      <c r="K205" s="120"/>
      <c r="L20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5" s="124" t="str">
        <f>IF(Tabela1[[#This Row],[Qinf Secção H]]=" -", " -", Tabela1[[#This Row],[Quantidade máxima (q) (tonelada)]]/Tabela1[[#This Row],[Qinf Secção H]])</f>
        <v xml:space="preserve"> -</v>
      </c>
      <c r="U205" s="125" t="str">
        <f>IF(Tabela1[[#This Row],[Qinf Secção P]]=" -", " -", Tabela1[[#This Row],[Quantidade máxima (q) (tonelada)]]/Tabela1[[#This Row],[Qinf Secção P]])</f>
        <v xml:space="preserve"> -</v>
      </c>
      <c r="V205" s="126" t="str">
        <f>IF(Tabela1[[#This Row],[Qinf Secção E]]=" -", " -", Tabela1[[#This Row],[Quantidade máxima (q) (tonelada)]]/Tabela1[[#This Row],[Qinf Secção E]])</f>
        <v xml:space="preserve"> -</v>
      </c>
      <c r="W205" s="125" t="str">
        <f>IF(Tabela1[[#This Row],[Qsup Secção H]]=" -", " -", Tabela1[[#This Row],[Quantidade máxima (q) (tonelada)]]/Tabela1[[#This Row],[Qsup Secção H]])</f>
        <v xml:space="preserve"> -</v>
      </c>
      <c r="X205" s="125" t="str">
        <f>IF(Tabela1[[#This Row],[Qsup Secção P]]=" -", " -", Tabela1[[#This Row],[Quantidade máxima (q) (tonelada)]]/Tabela1[[#This Row],[Qsup Secção P]])</f>
        <v xml:space="preserve"> -</v>
      </c>
      <c r="Y205" s="126" t="str">
        <f>IF(Tabela1[[#This Row],[Qsup Secção E]]=" -", " -", Tabela1[[#This Row],[Quantidade máxima (q) (tonelada)]]/Tabela1[[#This Row],[Qsup Secção E]])</f>
        <v xml:space="preserve"> -</v>
      </c>
      <c r="Z20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6" spans="2:27" s="1" customFormat="1" x14ac:dyDescent="0.3">
      <c r="B206" s="119"/>
      <c r="C206" s="120"/>
      <c r="D206" s="120"/>
      <c r="E206" s="120"/>
      <c r="F206" s="120"/>
      <c r="G206" s="120"/>
      <c r="H206" s="121"/>
      <c r="I206" s="120"/>
      <c r="J206" s="120"/>
      <c r="K206" s="120"/>
      <c r="L20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6" s="124" t="str">
        <f>IF(Tabela1[[#This Row],[Qinf Secção H]]=" -", " -", Tabela1[[#This Row],[Quantidade máxima (q) (tonelada)]]/Tabela1[[#This Row],[Qinf Secção H]])</f>
        <v xml:space="preserve"> -</v>
      </c>
      <c r="U206" s="125" t="str">
        <f>IF(Tabela1[[#This Row],[Qinf Secção P]]=" -", " -", Tabela1[[#This Row],[Quantidade máxima (q) (tonelada)]]/Tabela1[[#This Row],[Qinf Secção P]])</f>
        <v xml:space="preserve"> -</v>
      </c>
      <c r="V206" s="126" t="str">
        <f>IF(Tabela1[[#This Row],[Qinf Secção E]]=" -", " -", Tabela1[[#This Row],[Quantidade máxima (q) (tonelada)]]/Tabela1[[#This Row],[Qinf Secção E]])</f>
        <v xml:space="preserve"> -</v>
      </c>
      <c r="W206" s="125" t="str">
        <f>IF(Tabela1[[#This Row],[Qsup Secção H]]=" -", " -", Tabela1[[#This Row],[Quantidade máxima (q) (tonelada)]]/Tabela1[[#This Row],[Qsup Secção H]])</f>
        <v xml:space="preserve"> -</v>
      </c>
      <c r="X206" s="125" t="str">
        <f>IF(Tabela1[[#This Row],[Qsup Secção P]]=" -", " -", Tabela1[[#This Row],[Quantidade máxima (q) (tonelada)]]/Tabela1[[#This Row],[Qsup Secção P]])</f>
        <v xml:space="preserve"> -</v>
      </c>
      <c r="Y206" s="126" t="str">
        <f>IF(Tabela1[[#This Row],[Qsup Secção E]]=" -", " -", Tabela1[[#This Row],[Quantidade máxima (q) (tonelada)]]/Tabela1[[#This Row],[Qsup Secção E]])</f>
        <v xml:space="preserve"> -</v>
      </c>
      <c r="Z20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7" spans="2:27" s="1" customFormat="1" x14ac:dyDescent="0.3">
      <c r="B207" s="119"/>
      <c r="C207" s="120"/>
      <c r="D207" s="120"/>
      <c r="E207" s="120"/>
      <c r="F207" s="120"/>
      <c r="G207" s="120"/>
      <c r="H207" s="121"/>
      <c r="I207" s="120"/>
      <c r="J207" s="120"/>
      <c r="K207" s="120"/>
      <c r="L20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7" s="124" t="str">
        <f>IF(Tabela1[[#This Row],[Qinf Secção H]]=" -", " -", Tabela1[[#This Row],[Quantidade máxima (q) (tonelada)]]/Tabela1[[#This Row],[Qinf Secção H]])</f>
        <v xml:space="preserve"> -</v>
      </c>
      <c r="U207" s="125" t="str">
        <f>IF(Tabela1[[#This Row],[Qinf Secção P]]=" -", " -", Tabela1[[#This Row],[Quantidade máxima (q) (tonelada)]]/Tabela1[[#This Row],[Qinf Secção P]])</f>
        <v xml:space="preserve"> -</v>
      </c>
      <c r="V207" s="126" t="str">
        <f>IF(Tabela1[[#This Row],[Qinf Secção E]]=" -", " -", Tabela1[[#This Row],[Quantidade máxima (q) (tonelada)]]/Tabela1[[#This Row],[Qinf Secção E]])</f>
        <v xml:space="preserve"> -</v>
      </c>
      <c r="W207" s="125" t="str">
        <f>IF(Tabela1[[#This Row],[Qsup Secção H]]=" -", " -", Tabela1[[#This Row],[Quantidade máxima (q) (tonelada)]]/Tabela1[[#This Row],[Qsup Secção H]])</f>
        <v xml:space="preserve"> -</v>
      </c>
      <c r="X207" s="125" t="str">
        <f>IF(Tabela1[[#This Row],[Qsup Secção P]]=" -", " -", Tabela1[[#This Row],[Quantidade máxima (q) (tonelada)]]/Tabela1[[#This Row],[Qsup Secção P]])</f>
        <v xml:space="preserve"> -</v>
      </c>
      <c r="Y207" s="126" t="str">
        <f>IF(Tabela1[[#This Row],[Qsup Secção E]]=" -", " -", Tabela1[[#This Row],[Quantidade máxima (q) (tonelada)]]/Tabela1[[#This Row],[Qsup Secção E]])</f>
        <v xml:space="preserve"> -</v>
      </c>
      <c r="Z20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8" spans="2:27" s="1" customFormat="1" x14ac:dyDescent="0.3">
      <c r="B208" s="119"/>
      <c r="C208" s="120"/>
      <c r="D208" s="120"/>
      <c r="E208" s="120"/>
      <c r="F208" s="120"/>
      <c r="G208" s="120"/>
      <c r="H208" s="121"/>
      <c r="I208" s="120"/>
      <c r="J208" s="120"/>
      <c r="K208" s="120"/>
      <c r="L20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8" s="124" t="str">
        <f>IF(Tabela1[[#This Row],[Qinf Secção H]]=" -", " -", Tabela1[[#This Row],[Quantidade máxima (q) (tonelada)]]/Tabela1[[#This Row],[Qinf Secção H]])</f>
        <v xml:space="preserve"> -</v>
      </c>
      <c r="U208" s="125" t="str">
        <f>IF(Tabela1[[#This Row],[Qinf Secção P]]=" -", " -", Tabela1[[#This Row],[Quantidade máxima (q) (tonelada)]]/Tabela1[[#This Row],[Qinf Secção P]])</f>
        <v xml:space="preserve"> -</v>
      </c>
      <c r="V208" s="126" t="str">
        <f>IF(Tabela1[[#This Row],[Qinf Secção E]]=" -", " -", Tabela1[[#This Row],[Quantidade máxima (q) (tonelada)]]/Tabela1[[#This Row],[Qinf Secção E]])</f>
        <v xml:space="preserve"> -</v>
      </c>
      <c r="W208" s="125" t="str">
        <f>IF(Tabela1[[#This Row],[Qsup Secção H]]=" -", " -", Tabela1[[#This Row],[Quantidade máxima (q) (tonelada)]]/Tabela1[[#This Row],[Qsup Secção H]])</f>
        <v xml:space="preserve"> -</v>
      </c>
      <c r="X208" s="125" t="str">
        <f>IF(Tabela1[[#This Row],[Qsup Secção P]]=" -", " -", Tabela1[[#This Row],[Quantidade máxima (q) (tonelada)]]/Tabela1[[#This Row],[Qsup Secção P]])</f>
        <v xml:space="preserve"> -</v>
      </c>
      <c r="Y208" s="126" t="str">
        <f>IF(Tabela1[[#This Row],[Qsup Secção E]]=" -", " -", Tabela1[[#This Row],[Quantidade máxima (q) (tonelada)]]/Tabela1[[#This Row],[Qsup Secção E]])</f>
        <v xml:space="preserve"> -</v>
      </c>
      <c r="Z20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09" spans="2:27" s="1" customFormat="1" x14ac:dyDescent="0.3">
      <c r="B209" s="119"/>
      <c r="C209" s="120"/>
      <c r="D209" s="120"/>
      <c r="E209" s="120"/>
      <c r="F209" s="120"/>
      <c r="G209" s="120"/>
      <c r="H209" s="121"/>
      <c r="I209" s="120"/>
      <c r="J209" s="120"/>
      <c r="K209" s="120"/>
      <c r="L20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0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0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0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0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0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0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0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09" s="124" t="str">
        <f>IF(Tabela1[[#This Row],[Qinf Secção H]]=" -", " -", Tabela1[[#This Row],[Quantidade máxima (q) (tonelada)]]/Tabela1[[#This Row],[Qinf Secção H]])</f>
        <v xml:space="preserve"> -</v>
      </c>
      <c r="U209" s="125" t="str">
        <f>IF(Tabela1[[#This Row],[Qinf Secção P]]=" -", " -", Tabela1[[#This Row],[Quantidade máxima (q) (tonelada)]]/Tabela1[[#This Row],[Qinf Secção P]])</f>
        <v xml:space="preserve"> -</v>
      </c>
      <c r="V209" s="126" t="str">
        <f>IF(Tabela1[[#This Row],[Qinf Secção E]]=" -", " -", Tabela1[[#This Row],[Quantidade máxima (q) (tonelada)]]/Tabela1[[#This Row],[Qinf Secção E]])</f>
        <v xml:space="preserve"> -</v>
      </c>
      <c r="W209" s="125" t="str">
        <f>IF(Tabela1[[#This Row],[Qsup Secção H]]=" -", " -", Tabela1[[#This Row],[Quantidade máxima (q) (tonelada)]]/Tabela1[[#This Row],[Qsup Secção H]])</f>
        <v xml:space="preserve"> -</v>
      </c>
      <c r="X209" s="125" t="str">
        <f>IF(Tabela1[[#This Row],[Qsup Secção P]]=" -", " -", Tabela1[[#This Row],[Quantidade máxima (q) (tonelada)]]/Tabela1[[#This Row],[Qsup Secção P]])</f>
        <v xml:space="preserve"> -</v>
      </c>
      <c r="Y209" s="126" t="str">
        <f>IF(Tabela1[[#This Row],[Qsup Secção E]]=" -", " -", Tabela1[[#This Row],[Quantidade máxima (q) (tonelada)]]/Tabela1[[#This Row],[Qsup Secção E]])</f>
        <v xml:space="preserve"> -</v>
      </c>
      <c r="Z20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0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0" spans="2:27" s="1" customFormat="1" x14ac:dyDescent="0.3">
      <c r="B210" s="119"/>
      <c r="C210" s="120"/>
      <c r="D210" s="120"/>
      <c r="E210" s="120"/>
      <c r="F210" s="120"/>
      <c r="G210" s="120"/>
      <c r="H210" s="121"/>
      <c r="I210" s="120"/>
      <c r="J210" s="120"/>
      <c r="K210" s="120"/>
      <c r="L21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0" s="124" t="str">
        <f>IF(Tabela1[[#This Row],[Qinf Secção H]]=" -", " -", Tabela1[[#This Row],[Quantidade máxima (q) (tonelada)]]/Tabela1[[#This Row],[Qinf Secção H]])</f>
        <v xml:space="preserve"> -</v>
      </c>
      <c r="U210" s="125" t="str">
        <f>IF(Tabela1[[#This Row],[Qinf Secção P]]=" -", " -", Tabela1[[#This Row],[Quantidade máxima (q) (tonelada)]]/Tabela1[[#This Row],[Qinf Secção P]])</f>
        <v xml:space="preserve"> -</v>
      </c>
      <c r="V210" s="126" t="str">
        <f>IF(Tabela1[[#This Row],[Qinf Secção E]]=" -", " -", Tabela1[[#This Row],[Quantidade máxima (q) (tonelada)]]/Tabela1[[#This Row],[Qinf Secção E]])</f>
        <v xml:space="preserve"> -</v>
      </c>
      <c r="W210" s="125" t="str">
        <f>IF(Tabela1[[#This Row],[Qsup Secção H]]=" -", " -", Tabela1[[#This Row],[Quantidade máxima (q) (tonelada)]]/Tabela1[[#This Row],[Qsup Secção H]])</f>
        <v xml:space="preserve"> -</v>
      </c>
      <c r="X210" s="125" t="str">
        <f>IF(Tabela1[[#This Row],[Qsup Secção P]]=" -", " -", Tabela1[[#This Row],[Quantidade máxima (q) (tonelada)]]/Tabela1[[#This Row],[Qsup Secção P]])</f>
        <v xml:space="preserve"> -</v>
      </c>
      <c r="Y210" s="126" t="str">
        <f>IF(Tabela1[[#This Row],[Qsup Secção E]]=" -", " -", Tabela1[[#This Row],[Quantidade máxima (q) (tonelada)]]/Tabela1[[#This Row],[Qsup Secção E]])</f>
        <v xml:space="preserve"> -</v>
      </c>
      <c r="Z21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1" spans="2:27" s="1" customFormat="1" x14ac:dyDescent="0.3">
      <c r="B211" s="119"/>
      <c r="C211" s="120"/>
      <c r="D211" s="120"/>
      <c r="E211" s="120"/>
      <c r="F211" s="120"/>
      <c r="G211" s="120"/>
      <c r="H211" s="121"/>
      <c r="I211" s="120"/>
      <c r="J211" s="120"/>
      <c r="K211" s="120"/>
      <c r="L21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1" s="124" t="str">
        <f>IF(Tabela1[[#This Row],[Qinf Secção H]]=" -", " -", Tabela1[[#This Row],[Quantidade máxima (q) (tonelada)]]/Tabela1[[#This Row],[Qinf Secção H]])</f>
        <v xml:space="preserve"> -</v>
      </c>
      <c r="U211" s="125" t="str">
        <f>IF(Tabela1[[#This Row],[Qinf Secção P]]=" -", " -", Tabela1[[#This Row],[Quantidade máxima (q) (tonelada)]]/Tabela1[[#This Row],[Qinf Secção P]])</f>
        <v xml:space="preserve"> -</v>
      </c>
      <c r="V211" s="126" t="str">
        <f>IF(Tabela1[[#This Row],[Qinf Secção E]]=" -", " -", Tabela1[[#This Row],[Quantidade máxima (q) (tonelada)]]/Tabela1[[#This Row],[Qinf Secção E]])</f>
        <v xml:space="preserve"> -</v>
      </c>
      <c r="W211" s="125" t="str">
        <f>IF(Tabela1[[#This Row],[Qsup Secção H]]=" -", " -", Tabela1[[#This Row],[Quantidade máxima (q) (tonelada)]]/Tabela1[[#This Row],[Qsup Secção H]])</f>
        <v xml:space="preserve"> -</v>
      </c>
      <c r="X211" s="125" t="str">
        <f>IF(Tabela1[[#This Row],[Qsup Secção P]]=" -", " -", Tabela1[[#This Row],[Quantidade máxima (q) (tonelada)]]/Tabela1[[#This Row],[Qsup Secção P]])</f>
        <v xml:space="preserve"> -</v>
      </c>
      <c r="Y211" s="126" t="str">
        <f>IF(Tabela1[[#This Row],[Qsup Secção E]]=" -", " -", Tabela1[[#This Row],[Quantidade máxima (q) (tonelada)]]/Tabela1[[#This Row],[Qsup Secção E]])</f>
        <v xml:space="preserve"> -</v>
      </c>
      <c r="Z21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2" spans="2:27" s="1" customFormat="1" x14ac:dyDescent="0.3">
      <c r="B212" s="119"/>
      <c r="C212" s="120"/>
      <c r="D212" s="120"/>
      <c r="E212" s="120"/>
      <c r="F212" s="120"/>
      <c r="G212" s="120"/>
      <c r="H212" s="121"/>
      <c r="I212" s="120"/>
      <c r="J212" s="120"/>
      <c r="K212" s="120"/>
      <c r="L21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2" s="124" t="str">
        <f>IF(Tabela1[[#This Row],[Qinf Secção H]]=" -", " -", Tabela1[[#This Row],[Quantidade máxima (q) (tonelada)]]/Tabela1[[#This Row],[Qinf Secção H]])</f>
        <v xml:space="preserve"> -</v>
      </c>
      <c r="U212" s="125" t="str">
        <f>IF(Tabela1[[#This Row],[Qinf Secção P]]=" -", " -", Tabela1[[#This Row],[Quantidade máxima (q) (tonelada)]]/Tabela1[[#This Row],[Qinf Secção P]])</f>
        <v xml:space="preserve"> -</v>
      </c>
      <c r="V212" s="126" t="str">
        <f>IF(Tabela1[[#This Row],[Qinf Secção E]]=" -", " -", Tabela1[[#This Row],[Quantidade máxima (q) (tonelada)]]/Tabela1[[#This Row],[Qinf Secção E]])</f>
        <v xml:space="preserve"> -</v>
      </c>
      <c r="W212" s="125" t="str">
        <f>IF(Tabela1[[#This Row],[Qsup Secção H]]=" -", " -", Tabela1[[#This Row],[Quantidade máxima (q) (tonelada)]]/Tabela1[[#This Row],[Qsup Secção H]])</f>
        <v xml:space="preserve"> -</v>
      </c>
      <c r="X212" s="125" t="str">
        <f>IF(Tabela1[[#This Row],[Qsup Secção P]]=" -", " -", Tabela1[[#This Row],[Quantidade máxima (q) (tonelada)]]/Tabela1[[#This Row],[Qsup Secção P]])</f>
        <v xml:space="preserve"> -</v>
      </c>
      <c r="Y212" s="126" t="str">
        <f>IF(Tabela1[[#This Row],[Qsup Secção E]]=" -", " -", Tabela1[[#This Row],[Quantidade máxima (q) (tonelada)]]/Tabela1[[#This Row],[Qsup Secção E]])</f>
        <v xml:space="preserve"> -</v>
      </c>
      <c r="Z21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3" spans="2:27" s="1" customFormat="1" x14ac:dyDescent="0.3">
      <c r="B213" s="119"/>
      <c r="C213" s="120"/>
      <c r="D213" s="120"/>
      <c r="E213" s="120"/>
      <c r="F213" s="120"/>
      <c r="G213" s="120"/>
      <c r="H213" s="121"/>
      <c r="I213" s="120"/>
      <c r="J213" s="120"/>
      <c r="K213" s="120"/>
      <c r="L21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3" s="124" t="str">
        <f>IF(Tabela1[[#This Row],[Qinf Secção H]]=" -", " -", Tabela1[[#This Row],[Quantidade máxima (q) (tonelada)]]/Tabela1[[#This Row],[Qinf Secção H]])</f>
        <v xml:space="preserve"> -</v>
      </c>
      <c r="U213" s="125" t="str">
        <f>IF(Tabela1[[#This Row],[Qinf Secção P]]=" -", " -", Tabela1[[#This Row],[Quantidade máxima (q) (tonelada)]]/Tabela1[[#This Row],[Qinf Secção P]])</f>
        <v xml:space="preserve"> -</v>
      </c>
      <c r="V213" s="126" t="str">
        <f>IF(Tabela1[[#This Row],[Qinf Secção E]]=" -", " -", Tabela1[[#This Row],[Quantidade máxima (q) (tonelada)]]/Tabela1[[#This Row],[Qinf Secção E]])</f>
        <v xml:space="preserve"> -</v>
      </c>
      <c r="W213" s="125" t="str">
        <f>IF(Tabela1[[#This Row],[Qsup Secção H]]=" -", " -", Tabela1[[#This Row],[Quantidade máxima (q) (tonelada)]]/Tabela1[[#This Row],[Qsup Secção H]])</f>
        <v xml:space="preserve"> -</v>
      </c>
      <c r="X213" s="125" t="str">
        <f>IF(Tabela1[[#This Row],[Qsup Secção P]]=" -", " -", Tabela1[[#This Row],[Quantidade máxima (q) (tonelada)]]/Tabela1[[#This Row],[Qsup Secção P]])</f>
        <v xml:space="preserve"> -</v>
      </c>
      <c r="Y213" s="126" t="str">
        <f>IF(Tabela1[[#This Row],[Qsup Secção E]]=" -", " -", Tabela1[[#This Row],[Quantidade máxima (q) (tonelada)]]/Tabela1[[#This Row],[Qsup Secção E]])</f>
        <v xml:space="preserve"> -</v>
      </c>
      <c r="Z21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4" spans="2:27" s="1" customFormat="1" x14ac:dyDescent="0.3">
      <c r="B214" s="119"/>
      <c r="C214" s="120"/>
      <c r="D214" s="120"/>
      <c r="E214" s="120"/>
      <c r="F214" s="120"/>
      <c r="G214" s="120"/>
      <c r="H214" s="121"/>
      <c r="I214" s="120"/>
      <c r="J214" s="120"/>
      <c r="K214" s="120"/>
      <c r="L21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4" s="124" t="str">
        <f>IF(Tabela1[[#This Row],[Qinf Secção H]]=" -", " -", Tabela1[[#This Row],[Quantidade máxima (q) (tonelada)]]/Tabela1[[#This Row],[Qinf Secção H]])</f>
        <v xml:space="preserve"> -</v>
      </c>
      <c r="U214" s="125" t="str">
        <f>IF(Tabela1[[#This Row],[Qinf Secção P]]=" -", " -", Tabela1[[#This Row],[Quantidade máxima (q) (tonelada)]]/Tabela1[[#This Row],[Qinf Secção P]])</f>
        <v xml:space="preserve"> -</v>
      </c>
      <c r="V214" s="126" t="str">
        <f>IF(Tabela1[[#This Row],[Qinf Secção E]]=" -", " -", Tabela1[[#This Row],[Quantidade máxima (q) (tonelada)]]/Tabela1[[#This Row],[Qinf Secção E]])</f>
        <v xml:space="preserve"> -</v>
      </c>
      <c r="W214" s="125" t="str">
        <f>IF(Tabela1[[#This Row],[Qsup Secção H]]=" -", " -", Tabela1[[#This Row],[Quantidade máxima (q) (tonelada)]]/Tabela1[[#This Row],[Qsup Secção H]])</f>
        <v xml:space="preserve"> -</v>
      </c>
      <c r="X214" s="125" t="str">
        <f>IF(Tabela1[[#This Row],[Qsup Secção P]]=" -", " -", Tabela1[[#This Row],[Quantidade máxima (q) (tonelada)]]/Tabela1[[#This Row],[Qsup Secção P]])</f>
        <v xml:space="preserve"> -</v>
      </c>
      <c r="Y214" s="126" t="str">
        <f>IF(Tabela1[[#This Row],[Qsup Secção E]]=" -", " -", Tabela1[[#This Row],[Quantidade máxima (q) (tonelada)]]/Tabela1[[#This Row],[Qsup Secção E]])</f>
        <v xml:space="preserve"> -</v>
      </c>
      <c r="Z21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5" spans="2:27" s="1" customFormat="1" x14ac:dyDescent="0.3">
      <c r="B215" s="119"/>
      <c r="C215" s="120"/>
      <c r="D215" s="120"/>
      <c r="E215" s="120"/>
      <c r="F215" s="120"/>
      <c r="G215" s="120"/>
      <c r="H215" s="121"/>
      <c r="I215" s="120"/>
      <c r="J215" s="120"/>
      <c r="K215" s="120"/>
      <c r="L21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5" s="124" t="str">
        <f>IF(Tabela1[[#This Row],[Qinf Secção H]]=" -", " -", Tabela1[[#This Row],[Quantidade máxima (q) (tonelada)]]/Tabela1[[#This Row],[Qinf Secção H]])</f>
        <v xml:space="preserve"> -</v>
      </c>
      <c r="U215" s="125" t="str">
        <f>IF(Tabela1[[#This Row],[Qinf Secção P]]=" -", " -", Tabela1[[#This Row],[Quantidade máxima (q) (tonelada)]]/Tabela1[[#This Row],[Qinf Secção P]])</f>
        <v xml:space="preserve"> -</v>
      </c>
      <c r="V215" s="126" t="str">
        <f>IF(Tabela1[[#This Row],[Qinf Secção E]]=" -", " -", Tabela1[[#This Row],[Quantidade máxima (q) (tonelada)]]/Tabela1[[#This Row],[Qinf Secção E]])</f>
        <v xml:space="preserve"> -</v>
      </c>
      <c r="W215" s="125" t="str">
        <f>IF(Tabela1[[#This Row],[Qsup Secção H]]=" -", " -", Tabela1[[#This Row],[Quantidade máxima (q) (tonelada)]]/Tabela1[[#This Row],[Qsup Secção H]])</f>
        <v xml:space="preserve"> -</v>
      </c>
      <c r="X215" s="125" t="str">
        <f>IF(Tabela1[[#This Row],[Qsup Secção P]]=" -", " -", Tabela1[[#This Row],[Quantidade máxima (q) (tonelada)]]/Tabela1[[#This Row],[Qsup Secção P]])</f>
        <v xml:space="preserve"> -</v>
      </c>
      <c r="Y215" s="126" t="str">
        <f>IF(Tabela1[[#This Row],[Qsup Secção E]]=" -", " -", Tabela1[[#This Row],[Quantidade máxima (q) (tonelada)]]/Tabela1[[#This Row],[Qsup Secção E]])</f>
        <v xml:space="preserve"> -</v>
      </c>
      <c r="Z21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6" spans="2:27" s="1" customFormat="1" x14ac:dyDescent="0.3">
      <c r="B216" s="119"/>
      <c r="C216" s="120"/>
      <c r="D216" s="120"/>
      <c r="E216" s="120"/>
      <c r="F216" s="120"/>
      <c r="G216" s="120"/>
      <c r="H216" s="121"/>
      <c r="I216" s="120"/>
      <c r="J216" s="120"/>
      <c r="K216" s="120"/>
      <c r="L21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6" s="124" t="str">
        <f>IF(Tabela1[[#This Row],[Qinf Secção H]]=" -", " -", Tabela1[[#This Row],[Quantidade máxima (q) (tonelada)]]/Tabela1[[#This Row],[Qinf Secção H]])</f>
        <v xml:space="preserve"> -</v>
      </c>
      <c r="U216" s="125" t="str">
        <f>IF(Tabela1[[#This Row],[Qinf Secção P]]=" -", " -", Tabela1[[#This Row],[Quantidade máxima (q) (tonelada)]]/Tabela1[[#This Row],[Qinf Secção P]])</f>
        <v xml:space="preserve"> -</v>
      </c>
      <c r="V216" s="126" t="str">
        <f>IF(Tabela1[[#This Row],[Qinf Secção E]]=" -", " -", Tabela1[[#This Row],[Quantidade máxima (q) (tonelada)]]/Tabela1[[#This Row],[Qinf Secção E]])</f>
        <v xml:space="preserve"> -</v>
      </c>
      <c r="W216" s="125" t="str">
        <f>IF(Tabela1[[#This Row],[Qsup Secção H]]=" -", " -", Tabela1[[#This Row],[Quantidade máxima (q) (tonelada)]]/Tabela1[[#This Row],[Qsup Secção H]])</f>
        <v xml:space="preserve"> -</v>
      </c>
      <c r="X216" s="125" t="str">
        <f>IF(Tabela1[[#This Row],[Qsup Secção P]]=" -", " -", Tabela1[[#This Row],[Quantidade máxima (q) (tonelada)]]/Tabela1[[#This Row],[Qsup Secção P]])</f>
        <v xml:space="preserve"> -</v>
      </c>
      <c r="Y216" s="126" t="str">
        <f>IF(Tabela1[[#This Row],[Qsup Secção E]]=" -", " -", Tabela1[[#This Row],[Quantidade máxima (q) (tonelada)]]/Tabela1[[#This Row],[Qsup Secção E]])</f>
        <v xml:space="preserve"> -</v>
      </c>
      <c r="Z21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7" spans="2:27" s="1" customFormat="1" x14ac:dyDescent="0.3">
      <c r="B217" s="119"/>
      <c r="C217" s="120"/>
      <c r="D217" s="120"/>
      <c r="E217" s="120"/>
      <c r="F217" s="120"/>
      <c r="G217" s="120"/>
      <c r="H217" s="121"/>
      <c r="I217" s="120"/>
      <c r="J217" s="120"/>
      <c r="K217" s="120"/>
      <c r="L21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7" s="124" t="str">
        <f>IF(Tabela1[[#This Row],[Qinf Secção H]]=" -", " -", Tabela1[[#This Row],[Quantidade máxima (q) (tonelada)]]/Tabela1[[#This Row],[Qinf Secção H]])</f>
        <v xml:space="preserve"> -</v>
      </c>
      <c r="U217" s="125" t="str">
        <f>IF(Tabela1[[#This Row],[Qinf Secção P]]=" -", " -", Tabela1[[#This Row],[Quantidade máxima (q) (tonelada)]]/Tabela1[[#This Row],[Qinf Secção P]])</f>
        <v xml:space="preserve"> -</v>
      </c>
      <c r="V217" s="126" t="str">
        <f>IF(Tabela1[[#This Row],[Qinf Secção E]]=" -", " -", Tabela1[[#This Row],[Quantidade máxima (q) (tonelada)]]/Tabela1[[#This Row],[Qinf Secção E]])</f>
        <v xml:space="preserve"> -</v>
      </c>
      <c r="W217" s="125" t="str">
        <f>IF(Tabela1[[#This Row],[Qsup Secção H]]=" -", " -", Tabela1[[#This Row],[Quantidade máxima (q) (tonelada)]]/Tabela1[[#This Row],[Qsup Secção H]])</f>
        <v xml:space="preserve"> -</v>
      </c>
      <c r="X217" s="125" t="str">
        <f>IF(Tabela1[[#This Row],[Qsup Secção P]]=" -", " -", Tabela1[[#This Row],[Quantidade máxima (q) (tonelada)]]/Tabela1[[#This Row],[Qsup Secção P]])</f>
        <v xml:space="preserve"> -</v>
      </c>
      <c r="Y217" s="126" t="str">
        <f>IF(Tabela1[[#This Row],[Qsup Secção E]]=" -", " -", Tabela1[[#This Row],[Quantidade máxima (q) (tonelada)]]/Tabela1[[#This Row],[Qsup Secção E]])</f>
        <v xml:space="preserve"> -</v>
      </c>
      <c r="Z21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8" spans="2:27" s="1" customFormat="1" x14ac:dyDescent="0.3">
      <c r="B218" s="119"/>
      <c r="C218" s="120"/>
      <c r="D218" s="120"/>
      <c r="E218" s="120"/>
      <c r="F218" s="120"/>
      <c r="G218" s="120"/>
      <c r="H218" s="121"/>
      <c r="I218" s="120"/>
      <c r="J218" s="120"/>
      <c r="K218" s="120"/>
      <c r="L21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8" s="124" t="str">
        <f>IF(Tabela1[[#This Row],[Qinf Secção H]]=" -", " -", Tabela1[[#This Row],[Quantidade máxima (q) (tonelada)]]/Tabela1[[#This Row],[Qinf Secção H]])</f>
        <v xml:space="preserve"> -</v>
      </c>
      <c r="U218" s="125" t="str">
        <f>IF(Tabela1[[#This Row],[Qinf Secção P]]=" -", " -", Tabela1[[#This Row],[Quantidade máxima (q) (tonelada)]]/Tabela1[[#This Row],[Qinf Secção P]])</f>
        <v xml:space="preserve"> -</v>
      </c>
      <c r="V218" s="126" t="str">
        <f>IF(Tabela1[[#This Row],[Qinf Secção E]]=" -", " -", Tabela1[[#This Row],[Quantidade máxima (q) (tonelada)]]/Tabela1[[#This Row],[Qinf Secção E]])</f>
        <v xml:space="preserve"> -</v>
      </c>
      <c r="W218" s="125" t="str">
        <f>IF(Tabela1[[#This Row],[Qsup Secção H]]=" -", " -", Tabela1[[#This Row],[Quantidade máxima (q) (tonelada)]]/Tabela1[[#This Row],[Qsup Secção H]])</f>
        <v xml:space="preserve"> -</v>
      </c>
      <c r="X218" s="125" t="str">
        <f>IF(Tabela1[[#This Row],[Qsup Secção P]]=" -", " -", Tabela1[[#This Row],[Quantidade máxima (q) (tonelada)]]/Tabela1[[#This Row],[Qsup Secção P]])</f>
        <v xml:space="preserve"> -</v>
      </c>
      <c r="Y218" s="126" t="str">
        <f>IF(Tabela1[[#This Row],[Qsup Secção E]]=" -", " -", Tabela1[[#This Row],[Quantidade máxima (q) (tonelada)]]/Tabela1[[#This Row],[Qsup Secção E]])</f>
        <v xml:space="preserve"> -</v>
      </c>
      <c r="Z21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19" spans="2:27" s="1" customFormat="1" x14ac:dyDescent="0.3">
      <c r="B219" s="119"/>
      <c r="C219" s="120"/>
      <c r="D219" s="120"/>
      <c r="E219" s="120"/>
      <c r="F219" s="120"/>
      <c r="G219" s="120"/>
      <c r="H219" s="121"/>
      <c r="I219" s="120"/>
      <c r="J219" s="120"/>
      <c r="K219" s="120"/>
      <c r="L219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19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19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19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19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19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19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19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19" s="124" t="str">
        <f>IF(Tabela1[[#This Row],[Qinf Secção H]]=" -", " -", Tabela1[[#This Row],[Quantidade máxima (q) (tonelada)]]/Tabela1[[#This Row],[Qinf Secção H]])</f>
        <v xml:space="preserve"> -</v>
      </c>
      <c r="U219" s="125" t="str">
        <f>IF(Tabela1[[#This Row],[Qinf Secção P]]=" -", " -", Tabela1[[#This Row],[Quantidade máxima (q) (tonelada)]]/Tabela1[[#This Row],[Qinf Secção P]])</f>
        <v xml:space="preserve"> -</v>
      </c>
      <c r="V219" s="126" t="str">
        <f>IF(Tabela1[[#This Row],[Qinf Secção E]]=" -", " -", Tabela1[[#This Row],[Quantidade máxima (q) (tonelada)]]/Tabela1[[#This Row],[Qinf Secção E]])</f>
        <v xml:space="preserve"> -</v>
      </c>
      <c r="W219" s="125" t="str">
        <f>IF(Tabela1[[#This Row],[Qsup Secção H]]=" -", " -", Tabela1[[#This Row],[Quantidade máxima (q) (tonelada)]]/Tabela1[[#This Row],[Qsup Secção H]])</f>
        <v xml:space="preserve"> -</v>
      </c>
      <c r="X219" s="125" t="str">
        <f>IF(Tabela1[[#This Row],[Qsup Secção P]]=" -", " -", Tabela1[[#This Row],[Quantidade máxima (q) (tonelada)]]/Tabela1[[#This Row],[Qsup Secção P]])</f>
        <v xml:space="preserve"> -</v>
      </c>
      <c r="Y219" s="126" t="str">
        <f>IF(Tabela1[[#This Row],[Qsup Secção E]]=" -", " -", Tabela1[[#This Row],[Quantidade máxima (q) (tonelada)]]/Tabela1[[#This Row],[Qsup Secção E]])</f>
        <v xml:space="preserve"> -</v>
      </c>
      <c r="Z219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19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0" spans="2:27" s="1" customFormat="1" x14ac:dyDescent="0.3">
      <c r="B220" s="119"/>
      <c r="C220" s="120"/>
      <c r="D220" s="120"/>
      <c r="E220" s="120"/>
      <c r="F220" s="120"/>
      <c r="G220" s="120"/>
      <c r="H220" s="121"/>
      <c r="I220" s="120"/>
      <c r="J220" s="120"/>
      <c r="K220" s="120"/>
      <c r="L220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0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0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0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0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0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0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0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0" s="124" t="str">
        <f>IF(Tabela1[[#This Row],[Qinf Secção H]]=" -", " -", Tabela1[[#This Row],[Quantidade máxima (q) (tonelada)]]/Tabela1[[#This Row],[Qinf Secção H]])</f>
        <v xml:space="preserve"> -</v>
      </c>
      <c r="U220" s="125" t="str">
        <f>IF(Tabela1[[#This Row],[Qinf Secção P]]=" -", " -", Tabela1[[#This Row],[Quantidade máxima (q) (tonelada)]]/Tabela1[[#This Row],[Qinf Secção P]])</f>
        <v xml:space="preserve"> -</v>
      </c>
      <c r="V220" s="126" t="str">
        <f>IF(Tabela1[[#This Row],[Qinf Secção E]]=" -", " -", Tabela1[[#This Row],[Quantidade máxima (q) (tonelada)]]/Tabela1[[#This Row],[Qinf Secção E]])</f>
        <v xml:space="preserve"> -</v>
      </c>
      <c r="W220" s="125" t="str">
        <f>IF(Tabela1[[#This Row],[Qsup Secção H]]=" -", " -", Tabela1[[#This Row],[Quantidade máxima (q) (tonelada)]]/Tabela1[[#This Row],[Qsup Secção H]])</f>
        <v xml:space="preserve"> -</v>
      </c>
      <c r="X220" s="125" t="str">
        <f>IF(Tabela1[[#This Row],[Qsup Secção P]]=" -", " -", Tabela1[[#This Row],[Quantidade máxima (q) (tonelada)]]/Tabela1[[#This Row],[Qsup Secção P]])</f>
        <v xml:space="preserve"> -</v>
      </c>
      <c r="Y220" s="126" t="str">
        <f>IF(Tabela1[[#This Row],[Qsup Secção E]]=" -", " -", Tabela1[[#This Row],[Quantidade máxima (q) (tonelada)]]/Tabela1[[#This Row],[Qsup Secção E]])</f>
        <v xml:space="preserve"> -</v>
      </c>
      <c r="Z220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0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1" spans="2:27" s="1" customFormat="1" x14ac:dyDescent="0.3">
      <c r="B221" s="119"/>
      <c r="C221" s="120"/>
      <c r="D221" s="120"/>
      <c r="E221" s="120"/>
      <c r="F221" s="120"/>
      <c r="G221" s="120"/>
      <c r="H221" s="121"/>
      <c r="I221" s="120"/>
      <c r="J221" s="120"/>
      <c r="K221" s="120"/>
      <c r="L221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1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1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1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1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1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1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1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1" s="124" t="str">
        <f>IF(Tabela1[[#This Row],[Qinf Secção H]]=" -", " -", Tabela1[[#This Row],[Quantidade máxima (q) (tonelada)]]/Tabela1[[#This Row],[Qinf Secção H]])</f>
        <v xml:space="preserve"> -</v>
      </c>
      <c r="U221" s="125" t="str">
        <f>IF(Tabela1[[#This Row],[Qinf Secção P]]=" -", " -", Tabela1[[#This Row],[Quantidade máxima (q) (tonelada)]]/Tabela1[[#This Row],[Qinf Secção P]])</f>
        <v xml:space="preserve"> -</v>
      </c>
      <c r="V221" s="126" t="str">
        <f>IF(Tabela1[[#This Row],[Qinf Secção E]]=" -", " -", Tabela1[[#This Row],[Quantidade máxima (q) (tonelada)]]/Tabela1[[#This Row],[Qinf Secção E]])</f>
        <v xml:space="preserve"> -</v>
      </c>
      <c r="W221" s="125" t="str">
        <f>IF(Tabela1[[#This Row],[Qsup Secção H]]=" -", " -", Tabela1[[#This Row],[Quantidade máxima (q) (tonelada)]]/Tabela1[[#This Row],[Qsup Secção H]])</f>
        <v xml:space="preserve"> -</v>
      </c>
      <c r="X221" s="125" t="str">
        <f>IF(Tabela1[[#This Row],[Qsup Secção P]]=" -", " -", Tabela1[[#This Row],[Quantidade máxima (q) (tonelada)]]/Tabela1[[#This Row],[Qsup Secção P]])</f>
        <v xml:space="preserve"> -</v>
      </c>
      <c r="Y221" s="126" t="str">
        <f>IF(Tabela1[[#This Row],[Qsup Secção E]]=" -", " -", Tabela1[[#This Row],[Quantidade máxima (q) (tonelada)]]/Tabela1[[#This Row],[Qsup Secção E]])</f>
        <v xml:space="preserve"> -</v>
      </c>
      <c r="Z221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1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2" spans="2:27" s="1" customFormat="1" x14ac:dyDescent="0.3">
      <c r="B222" s="119"/>
      <c r="C222" s="120"/>
      <c r="D222" s="120"/>
      <c r="E222" s="120"/>
      <c r="F222" s="120"/>
      <c r="G222" s="120"/>
      <c r="H222" s="121"/>
      <c r="I222" s="120"/>
      <c r="J222" s="120"/>
      <c r="K222" s="120"/>
      <c r="L222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2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2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2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2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2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2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2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2" s="124" t="str">
        <f>IF(Tabela1[[#This Row],[Qinf Secção H]]=" -", " -", Tabela1[[#This Row],[Quantidade máxima (q) (tonelada)]]/Tabela1[[#This Row],[Qinf Secção H]])</f>
        <v xml:space="preserve"> -</v>
      </c>
      <c r="U222" s="125" t="str">
        <f>IF(Tabela1[[#This Row],[Qinf Secção P]]=" -", " -", Tabela1[[#This Row],[Quantidade máxima (q) (tonelada)]]/Tabela1[[#This Row],[Qinf Secção P]])</f>
        <v xml:space="preserve"> -</v>
      </c>
      <c r="V222" s="126" t="str">
        <f>IF(Tabela1[[#This Row],[Qinf Secção E]]=" -", " -", Tabela1[[#This Row],[Quantidade máxima (q) (tonelada)]]/Tabela1[[#This Row],[Qinf Secção E]])</f>
        <v xml:space="preserve"> -</v>
      </c>
      <c r="W222" s="125" t="str">
        <f>IF(Tabela1[[#This Row],[Qsup Secção H]]=" -", " -", Tabela1[[#This Row],[Quantidade máxima (q) (tonelada)]]/Tabela1[[#This Row],[Qsup Secção H]])</f>
        <v xml:space="preserve"> -</v>
      </c>
      <c r="X222" s="125" t="str">
        <f>IF(Tabela1[[#This Row],[Qsup Secção P]]=" -", " -", Tabela1[[#This Row],[Quantidade máxima (q) (tonelada)]]/Tabela1[[#This Row],[Qsup Secção P]])</f>
        <v xml:space="preserve"> -</v>
      </c>
      <c r="Y222" s="126" t="str">
        <f>IF(Tabela1[[#This Row],[Qsup Secção E]]=" -", " -", Tabela1[[#This Row],[Quantidade máxima (q) (tonelada)]]/Tabela1[[#This Row],[Qsup Secção E]])</f>
        <v xml:space="preserve"> -</v>
      </c>
      <c r="Z222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2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3" spans="2:27" s="1" customFormat="1" x14ac:dyDescent="0.3">
      <c r="B223" s="119"/>
      <c r="C223" s="120"/>
      <c r="D223" s="120"/>
      <c r="E223" s="120"/>
      <c r="F223" s="120"/>
      <c r="G223" s="120"/>
      <c r="H223" s="121"/>
      <c r="I223" s="120"/>
      <c r="J223" s="120"/>
      <c r="K223" s="120"/>
      <c r="L223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3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3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3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3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3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3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3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3" s="124" t="str">
        <f>IF(Tabela1[[#This Row],[Qinf Secção H]]=" -", " -", Tabela1[[#This Row],[Quantidade máxima (q) (tonelada)]]/Tabela1[[#This Row],[Qinf Secção H]])</f>
        <v xml:space="preserve"> -</v>
      </c>
      <c r="U223" s="125" t="str">
        <f>IF(Tabela1[[#This Row],[Qinf Secção P]]=" -", " -", Tabela1[[#This Row],[Quantidade máxima (q) (tonelada)]]/Tabela1[[#This Row],[Qinf Secção P]])</f>
        <v xml:space="preserve"> -</v>
      </c>
      <c r="V223" s="126" t="str">
        <f>IF(Tabela1[[#This Row],[Qinf Secção E]]=" -", " -", Tabela1[[#This Row],[Quantidade máxima (q) (tonelada)]]/Tabela1[[#This Row],[Qinf Secção E]])</f>
        <v xml:space="preserve"> -</v>
      </c>
      <c r="W223" s="125" t="str">
        <f>IF(Tabela1[[#This Row],[Qsup Secção H]]=" -", " -", Tabela1[[#This Row],[Quantidade máxima (q) (tonelada)]]/Tabela1[[#This Row],[Qsup Secção H]])</f>
        <v xml:space="preserve"> -</v>
      </c>
      <c r="X223" s="125" t="str">
        <f>IF(Tabela1[[#This Row],[Qsup Secção P]]=" -", " -", Tabela1[[#This Row],[Quantidade máxima (q) (tonelada)]]/Tabela1[[#This Row],[Qsup Secção P]])</f>
        <v xml:space="preserve"> -</v>
      </c>
      <c r="Y223" s="126" t="str">
        <f>IF(Tabela1[[#This Row],[Qsup Secção E]]=" -", " -", Tabela1[[#This Row],[Quantidade máxima (q) (tonelada)]]/Tabela1[[#This Row],[Qsup Secção E]])</f>
        <v xml:space="preserve"> -</v>
      </c>
      <c r="Z223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3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4" spans="2:27" s="1" customFormat="1" x14ac:dyDescent="0.3">
      <c r="B224" s="119"/>
      <c r="C224" s="120"/>
      <c r="D224" s="120"/>
      <c r="E224" s="120"/>
      <c r="F224" s="120"/>
      <c r="G224" s="120"/>
      <c r="H224" s="121"/>
      <c r="I224" s="120"/>
      <c r="J224" s="120"/>
      <c r="K224" s="120"/>
      <c r="L224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4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4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4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4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4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4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4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4" s="124" t="str">
        <f>IF(Tabela1[[#This Row],[Qinf Secção H]]=" -", " -", Tabela1[[#This Row],[Quantidade máxima (q) (tonelada)]]/Tabela1[[#This Row],[Qinf Secção H]])</f>
        <v xml:space="preserve"> -</v>
      </c>
      <c r="U224" s="125" t="str">
        <f>IF(Tabela1[[#This Row],[Qinf Secção P]]=" -", " -", Tabela1[[#This Row],[Quantidade máxima (q) (tonelada)]]/Tabela1[[#This Row],[Qinf Secção P]])</f>
        <v xml:space="preserve"> -</v>
      </c>
      <c r="V224" s="126" t="str">
        <f>IF(Tabela1[[#This Row],[Qinf Secção E]]=" -", " -", Tabela1[[#This Row],[Quantidade máxima (q) (tonelada)]]/Tabela1[[#This Row],[Qinf Secção E]])</f>
        <v xml:space="preserve"> -</v>
      </c>
      <c r="W224" s="125" t="str">
        <f>IF(Tabela1[[#This Row],[Qsup Secção H]]=" -", " -", Tabela1[[#This Row],[Quantidade máxima (q) (tonelada)]]/Tabela1[[#This Row],[Qsup Secção H]])</f>
        <v xml:space="preserve"> -</v>
      </c>
      <c r="X224" s="125" t="str">
        <f>IF(Tabela1[[#This Row],[Qsup Secção P]]=" -", " -", Tabela1[[#This Row],[Quantidade máxima (q) (tonelada)]]/Tabela1[[#This Row],[Qsup Secção P]])</f>
        <v xml:space="preserve"> -</v>
      </c>
      <c r="Y224" s="126" t="str">
        <f>IF(Tabela1[[#This Row],[Qsup Secção E]]=" -", " -", Tabela1[[#This Row],[Quantidade máxima (q) (tonelada)]]/Tabela1[[#This Row],[Qsup Secção E]])</f>
        <v xml:space="preserve"> -</v>
      </c>
      <c r="Z224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4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5" spans="2:27" s="1" customFormat="1" x14ac:dyDescent="0.3">
      <c r="B225" s="119"/>
      <c r="C225" s="120"/>
      <c r="D225" s="120"/>
      <c r="E225" s="120"/>
      <c r="F225" s="120"/>
      <c r="G225" s="120"/>
      <c r="H225" s="121"/>
      <c r="I225" s="120"/>
      <c r="J225" s="120"/>
      <c r="K225" s="120"/>
      <c r="L225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5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5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5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5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5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5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5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5" s="124" t="str">
        <f>IF(Tabela1[[#This Row],[Qinf Secção H]]=" -", " -", Tabela1[[#This Row],[Quantidade máxima (q) (tonelada)]]/Tabela1[[#This Row],[Qinf Secção H]])</f>
        <v xml:space="preserve"> -</v>
      </c>
      <c r="U225" s="125" t="str">
        <f>IF(Tabela1[[#This Row],[Qinf Secção P]]=" -", " -", Tabela1[[#This Row],[Quantidade máxima (q) (tonelada)]]/Tabela1[[#This Row],[Qinf Secção P]])</f>
        <v xml:space="preserve"> -</v>
      </c>
      <c r="V225" s="126" t="str">
        <f>IF(Tabela1[[#This Row],[Qinf Secção E]]=" -", " -", Tabela1[[#This Row],[Quantidade máxima (q) (tonelada)]]/Tabela1[[#This Row],[Qinf Secção E]])</f>
        <v xml:space="preserve"> -</v>
      </c>
      <c r="W225" s="125" t="str">
        <f>IF(Tabela1[[#This Row],[Qsup Secção H]]=" -", " -", Tabela1[[#This Row],[Quantidade máxima (q) (tonelada)]]/Tabela1[[#This Row],[Qsup Secção H]])</f>
        <v xml:space="preserve"> -</v>
      </c>
      <c r="X225" s="125" t="str">
        <f>IF(Tabela1[[#This Row],[Qsup Secção P]]=" -", " -", Tabela1[[#This Row],[Quantidade máxima (q) (tonelada)]]/Tabela1[[#This Row],[Qsup Secção P]])</f>
        <v xml:space="preserve"> -</v>
      </c>
      <c r="Y225" s="126" t="str">
        <f>IF(Tabela1[[#This Row],[Qsup Secção E]]=" -", " -", Tabela1[[#This Row],[Quantidade máxima (q) (tonelada)]]/Tabela1[[#This Row],[Qsup Secção E]])</f>
        <v xml:space="preserve"> -</v>
      </c>
      <c r="Z225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5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6" spans="2:27" s="1" customFormat="1" x14ac:dyDescent="0.3">
      <c r="B226" s="119"/>
      <c r="C226" s="120"/>
      <c r="D226" s="120"/>
      <c r="E226" s="120"/>
      <c r="F226" s="120"/>
      <c r="G226" s="120"/>
      <c r="H226" s="121"/>
      <c r="I226" s="120"/>
      <c r="J226" s="120"/>
      <c r="K226" s="120"/>
      <c r="L226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6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6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6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6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6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6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6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6" s="124" t="str">
        <f>IF(Tabela1[[#This Row],[Qinf Secção H]]=" -", " -", Tabela1[[#This Row],[Quantidade máxima (q) (tonelada)]]/Tabela1[[#This Row],[Qinf Secção H]])</f>
        <v xml:space="preserve"> -</v>
      </c>
      <c r="U226" s="125" t="str">
        <f>IF(Tabela1[[#This Row],[Qinf Secção P]]=" -", " -", Tabela1[[#This Row],[Quantidade máxima (q) (tonelada)]]/Tabela1[[#This Row],[Qinf Secção P]])</f>
        <v xml:space="preserve"> -</v>
      </c>
      <c r="V226" s="126" t="str">
        <f>IF(Tabela1[[#This Row],[Qinf Secção E]]=" -", " -", Tabela1[[#This Row],[Quantidade máxima (q) (tonelada)]]/Tabela1[[#This Row],[Qinf Secção E]])</f>
        <v xml:space="preserve"> -</v>
      </c>
      <c r="W226" s="125" t="str">
        <f>IF(Tabela1[[#This Row],[Qsup Secção H]]=" -", " -", Tabela1[[#This Row],[Quantidade máxima (q) (tonelada)]]/Tabela1[[#This Row],[Qsup Secção H]])</f>
        <v xml:space="preserve"> -</v>
      </c>
      <c r="X226" s="125" t="str">
        <f>IF(Tabela1[[#This Row],[Qsup Secção P]]=" -", " -", Tabela1[[#This Row],[Quantidade máxima (q) (tonelada)]]/Tabela1[[#This Row],[Qsup Secção P]])</f>
        <v xml:space="preserve"> -</v>
      </c>
      <c r="Y226" s="126" t="str">
        <f>IF(Tabela1[[#This Row],[Qsup Secção E]]=" -", " -", Tabela1[[#This Row],[Quantidade máxima (q) (tonelada)]]/Tabela1[[#This Row],[Qsup Secção E]])</f>
        <v xml:space="preserve"> -</v>
      </c>
      <c r="Z226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6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7" spans="2:27" s="1" customFormat="1" x14ac:dyDescent="0.3">
      <c r="B227" s="119"/>
      <c r="C227" s="120"/>
      <c r="D227" s="120"/>
      <c r="E227" s="120"/>
      <c r="F227" s="120"/>
      <c r="G227" s="120"/>
      <c r="H227" s="121"/>
      <c r="I227" s="120"/>
      <c r="J227" s="120"/>
      <c r="K227" s="120"/>
      <c r="L227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7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7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7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7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7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7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7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7" s="124" t="str">
        <f>IF(Tabela1[[#This Row],[Qinf Secção H]]=" -", " -", Tabela1[[#This Row],[Quantidade máxima (q) (tonelada)]]/Tabela1[[#This Row],[Qinf Secção H]])</f>
        <v xml:space="preserve"> -</v>
      </c>
      <c r="U227" s="125" t="str">
        <f>IF(Tabela1[[#This Row],[Qinf Secção P]]=" -", " -", Tabela1[[#This Row],[Quantidade máxima (q) (tonelada)]]/Tabela1[[#This Row],[Qinf Secção P]])</f>
        <v xml:space="preserve"> -</v>
      </c>
      <c r="V227" s="126" t="str">
        <f>IF(Tabela1[[#This Row],[Qinf Secção E]]=" -", " -", Tabela1[[#This Row],[Quantidade máxima (q) (tonelada)]]/Tabela1[[#This Row],[Qinf Secção E]])</f>
        <v xml:space="preserve"> -</v>
      </c>
      <c r="W227" s="125" t="str">
        <f>IF(Tabela1[[#This Row],[Qsup Secção H]]=" -", " -", Tabela1[[#This Row],[Quantidade máxima (q) (tonelada)]]/Tabela1[[#This Row],[Qsup Secção H]])</f>
        <v xml:space="preserve"> -</v>
      </c>
      <c r="X227" s="125" t="str">
        <f>IF(Tabela1[[#This Row],[Qsup Secção P]]=" -", " -", Tabela1[[#This Row],[Quantidade máxima (q) (tonelada)]]/Tabela1[[#This Row],[Qsup Secção P]])</f>
        <v xml:space="preserve"> -</v>
      </c>
      <c r="Y227" s="126" t="str">
        <f>IF(Tabela1[[#This Row],[Qsup Secção E]]=" -", " -", Tabela1[[#This Row],[Quantidade máxima (q) (tonelada)]]/Tabela1[[#This Row],[Qsup Secção E]])</f>
        <v xml:space="preserve"> -</v>
      </c>
      <c r="Z227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7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8" spans="2:27" s="1" customFormat="1" x14ac:dyDescent="0.3">
      <c r="B228" s="119"/>
      <c r="C228" s="120"/>
      <c r="D228" s="120"/>
      <c r="E228" s="120"/>
      <c r="F228" s="120"/>
      <c r="G228" s="120"/>
      <c r="H228" s="121"/>
      <c r="I228" s="120"/>
      <c r="J228" s="120"/>
      <c r="K228" s="120"/>
      <c r="L228" s="122" t="str">
        <f>IF(ISBLANK(Tabela1[[#This Row],[Secção H]])=TRUE, " -", IF(Tabela1[[#This Row],[Substância designada]]="não", VLOOKUP(Tabela1[[#This Row],[Secção H]], Categorias[#All], 2, FALSE), VLOOKUP(Tabela1[[#This Row],[Substância designada]], Designadas[[#All],[Substância designada]:[Sup]], 2, FALSE)))</f>
        <v xml:space="preserve"> -</v>
      </c>
      <c r="M228" s="123" t="str">
        <f>IF(ISBLANK(Tabela1[[#This Row],[Secção P]])=TRUE, " -", IF(Tabela1[[#This Row],[Substância designada]]="não", VLOOKUP(Tabela1[[#This Row],[Secção P]], Categorias[#All], 2, FALSE), VLOOKUP(Tabela1[[#This Row],[Substância designada]], Designadas[[#All],[Substância designada]:[Sup]], 2, FALSE)))</f>
        <v xml:space="preserve"> -</v>
      </c>
      <c r="N228" s="123" t="str">
        <f>IF(ISBLANK(Tabela1[[#This Row],[Secção E]])=TRUE, " -", IF(Tabela1[[#This Row],[Substância designada]]="não", VLOOKUP(Tabela1[[#This Row],[Secção E]], Categorias[#All], 2, FALSE), VLOOKUP(Tabela1[[#This Row],[Substância designada]], Designadas[[#All],[Substância designada]:[Sup]], 2, FALSE)))</f>
        <v xml:space="preserve"> -</v>
      </c>
      <c r="O228" s="127" t="str">
        <f>IF(ISBLANK(Tabela1[[#This Row],[Secção O]])=TRUE, " -", IF(Tabela1[[#This Row],[Substância designada]]="não", VLOOKUP(Tabela1[[#This Row],[Secção O]], Categorias[#All], 2, FALSE), VLOOKUP(Tabela1[[#This Row],[Substância designada]], Designadas[[#All],[Substância designada]:[Sup]], 2, FALSE)))</f>
        <v xml:space="preserve"> -</v>
      </c>
      <c r="P228" s="122" t="str">
        <f>IF(ISBLANK(Tabela1[[#This Row],[Secção H]])=TRUE, " -", IF(Tabela1[[#This Row],[Substância designada]]="não", VLOOKUP(Tabela1[[#This Row],[Secção H]], Categorias[#All], 3, FALSE), VLOOKUP(Tabela1[[#This Row],[Substância designada]], Designadas[[#All],[Substância designada]:[Sup]], 3, FALSE)))</f>
        <v xml:space="preserve"> -</v>
      </c>
      <c r="Q228" s="123" t="str">
        <f>IF(ISBLANK(Tabela1[[#This Row],[Secção P]])=TRUE, " -", IF(Tabela1[[#This Row],[Substância designada]]="não", VLOOKUP(Tabela1[[#This Row],[Secção P]], Categorias[#All], 3, FALSE), VLOOKUP(Tabela1[[#This Row],[Substância designada]], Designadas[[#All],[Substância designada]:[Sup]], 3, FALSE)))</f>
        <v xml:space="preserve"> -</v>
      </c>
      <c r="R228" s="123" t="str">
        <f>IF(ISBLANK(Tabela1[[#This Row],[Secção E]])=TRUE, " -", IF(Tabela1[[#This Row],[Substância designada]]="não", VLOOKUP(Tabela1[[#This Row],[Secção E]], Categorias[#All], 3, FALSE), VLOOKUP(Tabela1[[#This Row],[Substância designada]], Designadas[[#All],[Substância designada]:[Sup]], 3, FALSE)))</f>
        <v xml:space="preserve"> -</v>
      </c>
      <c r="S228" s="123" t="str">
        <f>IF(ISBLANK(Tabela1[[#This Row],[Secção O]])=TRUE, " -", IF(Tabela1[[#This Row],[Substância designada]]="não", VLOOKUP(Tabela1[[#This Row],[Secção O]], Categorias[#All], 3, FALSE), VLOOKUP(Tabela1[[#This Row],[Substância designada]], Designadas[[#All],[Substância designada]:[Sup]], 3, FALSE)))</f>
        <v xml:space="preserve"> -</v>
      </c>
      <c r="T228" s="124" t="str">
        <f>IF(Tabela1[[#This Row],[Qinf Secção H]]=" -", " -", Tabela1[[#This Row],[Quantidade máxima (q) (tonelada)]]/Tabela1[[#This Row],[Qinf Secção H]])</f>
        <v xml:space="preserve"> -</v>
      </c>
      <c r="U228" s="125" t="str">
        <f>IF(Tabela1[[#This Row],[Qinf Secção P]]=" -", " -", Tabela1[[#This Row],[Quantidade máxima (q) (tonelada)]]/Tabela1[[#This Row],[Qinf Secção P]])</f>
        <v xml:space="preserve"> -</v>
      </c>
      <c r="V228" s="126" t="str">
        <f>IF(Tabela1[[#This Row],[Qinf Secção E]]=" -", " -", Tabela1[[#This Row],[Quantidade máxima (q) (tonelada)]]/Tabela1[[#This Row],[Qinf Secção E]])</f>
        <v xml:space="preserve"> -</v>
      </c>
      <c r="W228" s="125" t="str">
        <f>IF(Tabela1[[#This Row],[Qsup Secção H]]=" -", " -", Tabela1[[#This Row],[Quantidade máxima (q) (tonelada)]]/Tabela1[[#This Row],[Qsup Secção H]])</f>
        <v xml:space="preserve"> -</v>
      </c>
      <c r="X228" s="125" t="str">
        <f>IF(Tabela1[[#This Row],[Qsup Secção P]]=" -", " -", Tabela1[[#This Row],[Quantidade máxima (q) (tonelada)]]/Tabela1[[#This Row],[Qsup Secção P]])</f>
        <v xml:space="preserve"> -</v>
      </c>
      <c r="Y228" s="126" t="str">
        <f>IF(Tabela1[[#This Row],[Qsup Secção E]]=" -", " -", Tabela1[[#This Row],[Quantidade máxima (q) (tonelada)]]/Tabela1[[#This Row],[Qsup Secção E]])</f>
        <v xml:space="preserve"> -</v>
      </c>
      <c r="Z228" s="104" t="str">
        <f>IF(OR(Tabela1[[#This Row],[Quantidade máxima (q) (tonelada)]]&gt;=Tabela1[[#This Row],[Qinf Secção H]],Tabela1[[#This Row],[Quantidade máxima (q) (tonelada)]]&gt;=Tabela1[[#This Row],[Qinf Secção P]], Tabela1[[#This Row],[Quantidade máxima (q) (tonelada)]]&gt;=Tabela1[[#This Row],[Qinf Secção E]], Tabela1[[#This Row],[Quantidade máxima (q) (tonelada)]]&gt;=Tabela1[[#This Row],[Qinf Secção O]]), "sim", "não")</f>
        <v>não</v>
      </c>
      <c r="AA228" s="105" t="str">
        <f>IF(OR(Tabela1[[#This Row],[Quantidade máxima (q) (tonelada)]]&gt;=Tabela1[[#This Row],[Qsup Secção H]],Tabela1[[#This Row],[Quantidade máxima (q) (tonelada)]]&gt;=Tabela1[[#This Row],[Qsup Secção P]], Tabela1[[#This Row],[Quantidade máxima (q) (tonelada)]]&gt;=Tabela1[[#This Row],[Qsup Secção E]], Tabela1[[#This Row],[Quantidade máxima (q) (tonelada)]]&gt;=Tabela1[[#This Row],[Qsup Secção O]]), "sim", "não")</f>
        <v>não</v>
      </c>
    </row>
    <row r="229" spans="2:27" s="1" customFormat="1" x14ac:dyDescent="0.3">
      <c r="B229" s="117"/>
      <c r="C229" s="117"/>
      <c r="D229" s="117"/>
      <c r="E229" s="117"/>
      <c r="F229" s="117"/>
      <c r="G229" s="117"/>
      <c r="H229" s="117"/>
      <c r="I229" s="117"/>
      <c r="J229" s="117"/>
      <c r="K229" s="117"/>
      <c r="L229" s="128"/>
      <c r="M229" s="128"/>
      <c r="N229" s="128"/>
      <c r="O229" s="128"/>
      <c r="P229" s="128"/>
      <c r="Q229" s="128"/>
      <c r="R229" s="128"/>
      <c r="S229" s="128"/>
      <c r="T229" s="128"/>
      <c r="U229" s="128"/>
      <c r="V229" s="128"/>
      <c r="W229" s="128"/>
      <c r="X229" s="128"/>
      <c r="Y229" s="128"/>
    </row>
    <row r="230" spans="2:27" s="1" customFormat="1" x14ac:dyDescent="0.3">
      <c r="B230" s="117"/>
      <c r="C230" s="117"/>
      <c r="D230" s="117"/>
      <c r="E230" s="117"/>
      <c r="F230" s="117"/>
      <c r="G230" s="117"/>
      <c r="H230" s="117"/>
      <c r="I230" s="117"/>
      <c r="J230" s="117"/>
      <c r="K230" s="117"/>
      <c r="L230" s="128"/>
      <c r="M230" s="128"/>
      <c r="N230" s="128"/>
      <c r="O230" s="128"/>
      <c r="P230" s="128"/>
      <c r="Q230" s="128"/>
      <c r="R230" s="128"/>
      <c r="S230" s="128"/>
      <c r="T230" s="128"/>
      <c r="U230" s="128"/>
      <c r="V230" s="128"/>
      <c r="W230" s="128"/>
      <c r="X230" s="128"/>
      <c r="Y230" s="128"/>
    </row>
    <row r="231" spans="2:27" s="1" customFormat="1" x14ac:dyDescent="0.3">
      <c r="B231" s="117"/>
      <c r="C231" s="117"/>
      <c r="D231" s="117"/>
      <c r="E231" s="117"/>
      <c r="F231" s="117"/>
      <c r="G231" s="117"/>
      <c r="H231" s="117"/>
      <c r="I231" s="117"/>
      <c r="J231" s="117"/>
      <c r="K231" s="117"/>
      <c r="L231" s="128"/>
      <c r="M231" s="128"/>
      <c r="N231" s="128"/>
      <c r="O231" s="128"/>
      <c r="P231" s="128"/>
      <c r="Q231" s="128"/>
      <c r="R231" s="128"/>
      <c r="S231" s="128"/>
      <c r="T231" s="128"/>
      <c r="U231" s="128"/>
      <c r="V231" s="128"/>
      <c r="W231" s="128"/>
      <c r="X231" s="128"/>
      <c r="Y231" s="128"/>
    </row>
    <row r="232" spans="2:27" s="1" customFormat="1" x14ac:dyDescent="0.3">
      <c r="B232" s="117"/>
      <c r="C232" s="117"/>
      <c r="D232" s="117"/>
      <c r="E232" s="117"/>
      <c r="F232" s="117"/>
      <c r="G232" s="117"/>
      <c r="H232" s="117"/>
      <c r="I232" s="117"/>
      <c r="J232" s="117"/>
      <c r="K232" s="117"/>
      <c r="L232" s="128"/>
      <c r="M232" s="128"/>
      <c r="N232" s="128"/>
      <c r="O232" s="128"/>
      <c r="P232" s="128"/>
      <c r="Q232" s="128"/>
      <c r="R232" s="128"/>
      <c r="S232" s="128"/>
      <c r="T232" s="128"/>
      <c r="U232" s="128"/>
      <c r="V232" s="128"/>
      <c r="W232" s="128"/>
      <c r="X232" s="128"/>
      <c r="Y232" s="128"/>
    </row>
    <row r="233" spans="2:27" s="1" customFormat="1" x14ac:dyDescent="0.3">
      <c r="B233" s="117"/>
      <c r="C233" s="117"/>
      <c r="D233" s="117"/>
      <c r="E233" s="117"/>
      <c r="F233" s="117"/>
      <c r="G233" s="117"/>
      <c r="H233" s="117"/>
      <c r="I233" s="117"/>
      <c r="J233" s="117"/>
      <c r="K233" s="117"/>
      <c r="L233" s="128"/>
      <c r="M233" s="128"/>
      <c r="N233" s="128"/>
      <c r="O233" s="128"/>
      <c r="P233" s="128"/>
      <c r="Q233" s="128"/>
      <c r="R233" s="128"/>
      <c r="S233" s="128"/>
      <c r="T233" s="128"/>
      <c r="U233" s="128"/>
      <c r="V233" s="128"/>
      <c r="W233" s="128"/>
      <c r="X233" s="128"/>
      <c r="Y233" s="128"/>
    </row>
    <row r="234" spans="2:27" s="1" customFormat="1" x14ac:dyDescent="0.3">
      <c r="B234" s="117"/>
      <c r="C234" s="117"/>
      <c r="D234" s="117"/>
      <c r="E234" s="117"/>
      <c r="F234" s="117"/>
      <c r="G234" s="117"/>
      <c r="H234" s="117"/>
      <c r="I234" s="117"/>
      <c r="J234" s="117"/>
      <c r="K234" s="117"/>
      <c r="L234" s="128"/>
      <c r="M234" s="128"/>
      <c r="N234" s="128"/>
      <c r="O234" s="128"/>
      <c r="P234" s="128"/>
      <c r="Q234" s="128"/>
      <c r="R234" s="128"/>
      <c r="S234" s="128"/>
      <c r="T234" s="128"/>
      <c r="U234" s="128"/>
      <c r="V234" s="128"/>
      <c r="W234" s="128"/>
      <c r="X234" s="128"/>
      <c r="Y234" s="128"/>
    </row>
    <row r="235" spans="2:27" s="1" customFormat="1" x14ac:dyDescent="0.3">
      <c r="B235" s="117"/>
      <c r="C235" s="117"/>
      <c r="D235" s="117"/>
      <c r="E235" s="117"/>
      <c r="F235" s="117"/>
      <c r="G235" s="117"/>
      <c r="H235" s="117"/>
      <c r="I235" s="117"/>
      <c r="J235" s="117"/>
      <c r="K235" s="117"/>
      <c r="L235" s="128"/>
      <c r="M235" s="128"/>
      <c r="N235" s="128"/>
      <c r="O235" s="128"/>
      <c r="P235" s="128"/>
      <c r="Q235" s="128"/>
      <c r="R235" s="128"/>
      <c r="S235" s="128"/>
      <c r="T235" s="128"/>
      <c r="U235" s="128"/>
      <c r="V235" s="128"/>
      <c r="W235" s="128"/>
      <c r="X235" s="128"/>
      <c r="Y235" s="128"/>
    </row>
    <row r="236" spans="2:27" s="1" customFormat="1" x14ac:dyDescent="0.3">
      <c r="B236" s="117"/>
      <c r="C236" s="117"/>
      <c r="D236" s="117"/>
      <c r="E236" s="117"/>
      <c r="F236" s="117"/>
      <c r="G236" s="117"/>
      <c r="H236" s="117"/>
      <c r="I236" s="117"/>
      <c r="J236" s="117"/>
      <c r="K236" s="117"/>
      <c r="L236" s="128"/>
      <c r="M236" s="128"/>
      <c r="N236" s="128"/>
      <c r="O236" s="128"/>
      <c r="P236" s="128"/>
      <c r="Q236" s="128"/>
      <c r="R236" s="128"/>
      <c r="S236" s="128"/>
      <c r="T236" s="128"/>
      <c r="U236" s="128"/>
      <c r="V236" s="128"/>
      <c r="W236" s="128"/>
      <c r="X236" s="128"/>
      <c r="Y236" s="128"/>
    </row>
    <row r="237" spans="2:27" s="1" customFormat="1" x14ac:dyDescent="0.3">
      <c r="B237" s="117"/>
      <c r="C237" s="117"/>
      <c r="D237" s="117"/>
      <c r="E237" s="117"/>
      <c r="F237" s="117"/>
      <c r="G237" s="117"/>
      <c r="H237" s="117"/>
      <c r="I237" s="117"/>
      <c r="J237" s="117"/>
      <c r="K237" s="117"/>
      <c r="L237" s="128"/>
      <c r="M237" s="128"/>
      <c r="N237" s="128"/>
      <c r="O237" s="128"/>
      <c r="P237" s="128"/>
      <c r="Q237" s="128"/>
      <c r="R237" s="128"/>
      <c r="S237" s="128"/>
      <c r="T237" s="128"/>
      <c r="U237" s="128"/>
      <c r="V237" s="128"/>
      <c r="W237" s="128"/>
      <c r="X237" s="128"/>
      <c r="Y237" s="128"/>
    </row>
    <row r="238" spans="2:27" s="1" customFormat="1" x14ac:dyDescent="0.3">
      <c r="B238" s="117"/>
      <c r="C238" s="117"/>
      <c r="D238" s="117"/>
      <c r="E238" s="117"/>
      <c r="F238" s="117"/>
      <c r="G238" s="117"/>
      <c r="H238" s="117"/>
      <c r="I238" s="117"/>
      <c r="J238" s="117"/>
      <c r="K238" s="117"/>
      <c r="L238" s="128"/>
      <c r="M238" s="128"/>
      <c r="N238" s="128"/>
      <c r="O238" s="128"/>
      <c r="P238" s="128"/>
      <c r="Q238" s="128"/>
      <c r="R238" s="128"/>
      <c r="S238" s="128"/>
      <c r="T238" s="128"/>
      <c r="U238" s="128"/>
      <c r="V238" s="128"/>
      <c r="W238" s="128"/>
      <c r="X238" s="128"/>
      <c r="Y238" s="128"/>
    </row>
    <row r="239" spans="2:27" s="1" customFormat="1" x14ac:dyDescent="0.3">
      <c r="B239" s="117"/>
      <c r="C239" s="117"/>
      <c r="D239" s="117"/>
      <c r="E239" s="117"/>
      <c r="F239" s="117"/>
      <c r="G239" s="117"/>
      <c r="H239" s="117"/>
      <c r="I239" s="117"/>
      <c r="J239" s="117"/>
      <c r="K239" s="117"/>
      <c r="L239" s="128"/>
      <c r="M239" s="128"/>
      <c r="N239" s="128"/>
      <c r="O239" s="128"/>
      <c r="P239" s="128"/>
      <c r="Q239" s="128"/>
      <c r="R239" s="128"/>
      <c r="S239" s="128"/>
      <c r="T239" s="128"/>
      <c r="U239" s="128"/>
      <c r="V239" s="128"/>
      <c r="W239" s="128"/>
      <c r="X239" s="128"/>
      <c r="Y239" s="128"/>
    </row>
    <row r="240" spans="2:27" s="1" customFormat="1" x14ac:dyDescent="0.3">
      <c r="B240" s="117"/>
      <c r="C240" s="117"/>
      <c r="D240" s="117"/>
      <c r="E240" s="117"/>
      <c r="F240" s="117"/>
      <c r="G240" s="117"/>
      <c r="H240" s="117"/>
      <c r="I240" s="117"/>
      <c r="J240" s="117"/>
      <c r="K240" s="117"/>
      <c r="L240" s="128"/>
      <c r="M240" s="128"/>
      <c r="N240" s="128"/>
      <c r="O240" s="128"/>
      <c r="P240" s="128"/>
      <c r="Q240" s="128"/>
      <c r="R240" s="128"/>
      <c r="S240" s="128"/>
      <c r="T240" s="128"/>
      <c r="U240" s="128"/>
      <c r="V240" s="128"/>
      <c r="W240" s="128"/>
      <c r="X240" s="128"/>
      <c r="Y240" s="128"/>
    </row>
    <row r="241" spans="2:25" s="1" customFormat="1" x14ac:dyDescent="0.3">
      <c r="B241" s="117"/>
      <c r="C241" s="117"/>
      <c r="D241" s="117"/>
      <c r="E241" s="117"/>
      <c r="F241" s="117"/>
      <c r="G241" s="117"/>
      <c r="H241" s="117"/>
      <c r="I241" s="117"/>
      <c r="J241" s="117"/>
      <c r="K241" s="117"/>
      <c r="L241" s="128"/>
      <c r="M241" s="128"/>
      <c r="N241" s="128"/>
      <c r="O241" s="128"/>
      <c r="P241" s="128"/>
      <c r="Q241" s="128"/>
      <c r="R241" s="128"/>
      <c r="S241" s="128"/>
      <c r="T241" s="128"/>
      <c r="U241" s="128"/>
      <c r="V241" s="128"/>
      <c r="W241" s="128"/>
      <c r="X241" s="128"/>
      <c r="Y241" s="128"/>
    </row>
    <row r="242" spans="2:25" s="1" customFormat="1" x14ac:dyDescent="0.3">
      <c r="B242" s="117"/>
      <c r="C242" s="117"/>
      <c r="D242" s="117"/>
      <c r="E242" s="117"/>
      <c r="F242" s="117"/>
      <c r="G242" s="117"/>
      <c r="H242" s="117"/>
      <c r="I242" s="117"/>
      <c r="J242" s="117"/>
      <c r="K242" s="117"/>
      <c r="L242" s="128"/>
      <c r="M242" s="128"/>
      <c r="N242" s="128"/>
      <c r="O242" s="128"/>
      <c r="P242" s="128"/>
      <c r="Q242" s="128"/>
      <c r="R242" s="128"/>
      <c r="S242" s="128"/>
      <c r="T242" s="128"/>
      <c r="U242" s="128"/>
      <c r="V242" s="128"/>
      <c r="W242" s="128"/>
      <c r="X242" s="128"/>
      <c r="Y242" s="128"/>
    </row>
    <row r="243" spans="2:25" s="1" customFormat="1" x14ac:dyDescent="0.3">
      <c r="B243" s="117"/>
      <c r="C243" s="117"/>
      <c r="D243" s="117"/>
      <c r="E243" s="117"/>
      <c r="F243" s="117"/>
      <c r="G243" s="117"/>
      <c r="H243" s="117"/>
      <c r="I243" s="117"/>
      <c r="J243" s="117"/>
      <c r="K243" s="117"/>
      <c r="L243" s="128"/>
      <c r="M243" s="128"/>
      <c r="N243" s="128"/>
      <c r="O243" s="128"/>
      <c r="P243" s="128"/>
      <c r="Q243" s="128"/>
      <c r="R243" s="128"/>
      <c r="S243" s="128"/>
      <c r="T243" s="128"/>
      <c r="U243" s="128"/>
      <c r="V243" s="128"/>
      <c r="W243" s="128"/>
      <c r="X243" s="128"/>
      <c r="Y243" s="128"/>
    </row>
    <row r="244" spans="2:25" s="1" customFormat="1" x14ac:dyDescent="0.3">
      <c r="B244" s="117"/>
      <c r="C244" s="117"/>
      <c r="D244" s="117"/>
      <c r="E244" s="117"/>
      <c r="F244" s="117"/>
      <c r="G244" s="117"/>
      <c r="H244" s="117"/>
      <c r="I244" s="117"/>
      <c r="J244" s="117"/>
      <c r="K244" s="117"/>
      <c r="L244" s="128"/>
      <c r="M244" s="128"/>
      <c r="N244" s="128"/>
      <c r="O244" s="128"/>
      <c r="P244" s="128"/>
      <c r="Q244" s="128"/>
      <c r="R244" s="128"/>
      <c r="S244" s="128"/>
      <c r="T244" s="128"/>
      <c r="U244" s="128"/>
      <c r="V244" s="128"/>
      <c r="W244" s="128"/>
      <c r="X244" s="128"/>
      <c r="Y244" s="128"/>
    </row>
    <row r="245" spans="2:25" s="1" customFormat="1" x14ac:dyDescent="0.3">
      <c r="B245" s="117"/>
      <c r="C245" s="117"/>
      <c r="D245" s="117"/>
      <c r="E245" s="117"/>
      <c r="F245" s="117"/>
      <c r="G245" s="117"/>
      <c r="H245" s="117"/>
      <c r="I245" s="117"/>
      <c r="J245" s="117"/>
      <c r="K245" s="117"/>
      <c r="L245" s="128"/>
      <c r="M245" s="128"/>
      <c r="N245" s="128"/>
      <c r="O245" s="128"/>
      <c r="P245" s="128"/>
      <c r="Q245" s="128"/>
      <c r="R245" s="128"/>
      <c r="S245" s="128"/>
      <c r="T245" s="128"/>
      <c r="U245" s="128"/>
      <c r="V245" s="128"/>
      <c r="W245" s="128"/>
      <c r="X245" s="128"/>
      <c r="Y245" s="128"/>
    </row>
    <row r="246" spans="2:25" s="1" customFormat="1" x14ac:dyDescent="0.3">
      <c r="B246" s="117"/>
      <c r="C246" s="117"/>
      <c r="D246" s="117"/>
      <c r="E246" s="117"/>
      <c r="F246" s="117"/>
      <c r="G246" s="117"/>
      <c r="H246" s="117"/>
      <c r="I246" s="117"/>
      <c r="J246" s="117"/>
      <c r="K246" s="117"/>
      <c r="L246" s="128"/>
      <c r="M246" s="128"/>
      <c r="N246" s="128"/>
      <c r="O246" s="128"/>
      <c r="P246" s="128"/>
      <c r="Q246" s="128"/>
      <c r="R246" s="128"/>
      <c r="S246" s="128"/>
      <c r="T246" s="128"/>
      <c r="U246" s="128"/>
      <c r="V246" s="128"/>
      <c r="W246" s="128"/>
      <c r="X246" s="128"/>
      <c r="Y246" s="128"/>
    </row>
    <row r="247" spans="2:25" s="1" customFormat="1" x14ac:dyDescent="0.3">
      <c r="B247" s="117"/>
      <c r="C247" s="117"/>
      <c r="D247" s="117"/>
      <c r="E247" s="117"/>
      <c r="F247" s="117"/>
      <c r="G247" s="117"/>
      <c r="H247" s="117"/>
      <c r="I247" s="117"/>
      <c r="J247" s="117"/>
      <c r="K247" s="117"/>
      <c r="L247" s="128"/>
      <c r="M247" s="128"/>
      <c r="N247" s="128"/>
      <c r="O247" s="128"/>
      <c r="P247" s="128"/>
      <c r="Q247" s="128"/>
      <c r="R247" s="128"/>
      <c r="S247" s="128"/>
      <c r="T247" s="128"/>
      <c r="U247" s="128"/>
      <c r="V247" s="128"/>
      <c r="W247" s="128"/>
      <c r="X247" s="128"/>
      <c r="Y247" s="128"/>
    </row>
    <row r="248" spans="2:25" s="1" customFormat="1" x14ac:dyDescent="0.3">
      <c r="B248" s="117"/>
      <c r="C248" s="117"/>
      <c r="D248" s="117"/>
      <c r="E248" s="117"/>
      <c r="F248" s="117"/>
      <c r="G248" s="117"/>
      <c r="H248" s="117"/>
      <c r="I248" s="117"/>
      <c r="J248" s="117"/>
      <c r="K248" s="117"/>
      <c r="L248" s="128"/>
      <c r="M248" s="128"/>
      <c r="N248" s="128"/>
      <c r="O248" s="128"/>
      <c r="P248" s="128"/>
      <c r="Q248" s="128"/>
      <c r="R248" s="128"/>
      <c r="S248" s="128"/>
      <c r="T248" s="128"/>
      <c r="U248" s="128"/>
      <c r="V248" s="128"/>
      <c r="W248" s="128"/>
      <c r="X248" s="128"/>
      <c r="Y248" s="128"/>
    </row>
    <row r="249" spans="2:25" s="1" customFormat="1" x14ac:dyDescent="0.3">
      <c r="B249" s="117"/>
      <c r="C249" s="117"/>
      <c r="D249" s="117"/>
      <c r="E249" s="117"/>
      <c r="F249" s="117"/>
      <c r="G249" s="117"/>
      <c r="H249" s="117"/>
      <c r="I249" s="117"/>
      <c r="J249" s="117"/>
      <c r="K249" s="117"/>
      <c r="L249" s="128"/>
      <c r="M249" s="128"/>
      <c r="N249" s="128"/>
      <c r="O249" s="128"/>
      <c r="P249" s="128"/>
      <c r="Q249" s="128"/>
      <c r="R249" s="128"/>
      <c r="S249" s="128"/>
      <c r="T249" s="128"/>
      <c r="U249" s="128"/>
      <c r="V249" s="128"/>
      <c r="W249" s="128"/>
      <c r="X249" s="128"/>
      <c r="Y249" s="128"/>
    </row>
    <row r="250" spans="2:25" s="1" customFormat="1" x14ac:dyDescent="0.3">
      <c r="B250" s="117"/>
      <c r="C250" s="117"/>
      <c r="D250" s="117"/>
      <c r="E250" s="117"/>
      <c r="F250" s="117"/>
      <c r="G250" s="117"/>
      <c r="H250" s="117"/>
      <c r="I250" s="117"/>
      <c r="J250" s="117"/>
      <c r="K250" s="117"/>
      <c r="L250" s="128"/>
      <c r="M250" s="128"/>
      <c r="N250" s="128"/>
      <c r="O250" s="128"/>
      <c r="P250" s="128"/>
      <c r="Q250" s="128"/>
      <c r="R250" s="128"/>
      <c r="S250" s="128"/>
      <c r="T250" s="128"/>
      <c r="U250" s="128"/>
      <c r="V250" s="128"/>
      <c r="W250" s="128"/>
      <c r="X250" s="128"/>
      <c r="Y250" s="128"/>
    </row>
    <row r="251" spans="2:25" s="1" customFormat="1" x14ac:dyDescent="0.3">
      <c r="B251" s="117"/>
      <c r="C251" s="117"/>
      <c r="D251" s="117"/>
      <c r="E251" s="117"/>
      <c r="F251" s="117"/>
      <c r="G251" s="117"/>
      <c r="H251" s="117"/>
      <c r="I251" s="117"/>
      <c r="J251" s="117"/>
      <c r="K251" s="117"/>
      <c r="L251" s="128"/>
      <c r="M251" s="128"/>
      <c r="N251" s="128"/>
      <c r="O251" s="128"/>
      <c r="P251" s="128"/>
      <c r="Q251" s="128"/>
      <c r="R251" s="128"/>
      <c r="S251" s="128"/>
      <c r="T251" s="128"/>
      <c r="U251" s="128"/>
      <c r="V251" s="128"/>
      <c r="W251" s="128"/>
      <c r="X251" s="128"/>
      <c r="Y251" s="128"/>
    </row>
    <row r="252" spans="2:25" s="1" customFormat="1" x14ac:dyDescent="0.3">
      <c r="B252" s="117"/>
      <c r="C252" s="117"/>
      <c r="D252" s="117"/>
      <c r="E252" s="117"/>
      <c r="F252" s="117"/>
      <c r="G252" s="117"/>
      <c r="H252" s="117"/>
      <c r="I252" s="117"/>
      <c r="J252" s="117"/>
      <c r="K252" s="117"/>
      <c r="L252" s="128"/>
      <c r="M252" s="128"/>
      <c r="N252" s="128"/>
      <c r="O252" s="128"/>
      <c r="P252" s="128"/>
      <c r="Q252" s="128"/>
      <c r="R252" s="128"/>
      <c r="S252" s="128"/>
      <c r="T252" s="128"/>
      <c r="U252" s="128"/>
      <c r="V252" s="128"/>
      <c r="W252" s="128"/>
      <c r="X252" s="128"/>
      <c r="Y252" s="128"/>
    </row>
    <row r="253" spans="2:25" s="1" customFormat="1" x14ac:dyDescent="0.3">
      <c r="B253" s="117"/>
      <c r="C253" s="117"/>
      <c r="D253" s="117"/>
      <c r="E253" s="117"/>
      <c r="F253" s="117"/>
      <c r="G253" s="117"/>
      <c r="H253" s="117"/>
      <c r="I253" s="117"/>
      <c r="J253" s="117"/>
      <c r="K253" s="117"/>
      <c r="L253" s="128"/>
      <c r="M253" s="128"/>
      <c r="N253" s="128"/>
      <c r="O253" s="128"/>
      <c r="P253" s="128"/>
      <c r="Q253" s="128"/>
      <c r="R253" s="128"/>
      <c r="S253" s="128"/>
      <c r="T253" s="128"/>
      <c r="U253" s="128"/>
      <c r="V253" s="128"/>
      <c r="W253" s="128"/>
      <c r="X253" s="128"/>
      <c r="Y253" s="128"/>
    </row>
    <row r="254" spans="2:25" s="1" customFormat="1" x14ac:dyDescent="0.3">
      <c r="B254" s="117"/>
      <c r="C254" s="117"/>
      <c r="D254" s="117"/>
      <c r="E254" s="117"/>
      <c r="F254" s="117"/>
      <c r="G254" s="117"/>
      <c r="H254" s="117"/>
      <c r="I254" s="117"/>
      <c r="J254" s="117"/>
      <c r="K254" s="117"/>
      <c r="L254" s="128"/>
      <c r="M254" s="128"/>
      <c r="N254" s="128"/>
      <c r="O254" s="128"/>
      <c r="P254" s="128"/>
      <c r="Q254" s="128"/>
      <c r="R254" s="128"/>
      <c r="S254" s="128"/>
      <c r="T254" s="128"/>
      <c r="U254" s="128"/>
      <c r="V254" s="128"/>
      <c r="W254" s="128"/>
      <c r="X254" s="128"/>
      <c r="Y254" s="128"/>
    </row>
    <row r="255" spans="2:25" s="1" customFormat="1" x14ac:dyDescent="0.3">
      <c r="B255" s="117"/>
      <c r="C255" s="117"/>
      <c r="D255" s="117"/>
      <c r="E255" s="117"/>
      <c r="F255" s="117"/>
      <c r="G255" s="117"/>
      <c r="H255" s="117"/>
      <c r="I255" s="117"/>
      <c r="J255" s="117"/>
      <c r="K255" s="117"/>
      <c r="L255" s="128"/>
      <c r="M255" s="128"/>
      <c r="N255" s="128"/>
      <c r="O255" s="128"/>
      <c r="P255" s="128"/>
      <c r="Q255" s="128"/>
      <c r="R255" s="128"/>
      <c r="S255" s="128"/>
      <c r="T255" s="128"/>
      <c r="U255" s="128"/>
      <c r="V255" s="128"/>
      <c r="W255" s="128"/>
      <c r="X255" s="128"/>
      <c r="Y255" s="128"/>
    </row>
    <row r="256" spans="2:25" s="1" customFormat="1" x14ac:dyDescent="0.3">
      <c r="B256" s="117"/>
      <c r="C256" s="117"/>
      <c r="D256" s="117"/>
      <c r="E256" s="117"/>
      <c r="F256" s="117"/>
      <c r="G256" s="117"/>
      <c r="H256" s="117"/>
      <c r="I256" s="117"/>
      <c r="J256" s="117"/>
      <c r="K256" s="117"/>
      <c r="L256" s="128"/>
      <c r="M256" s="128"/>
      <c r="N256" s="128"/>
      <c r="O256" s="128"/>
      <c r="P256" s="128"/>
      <c r="Q256" s="128"/>
      <c r="R256" s="128"/>
      <c r="S256" s="128"/>
      <c r="T256" s="128"/>
      <c r="U256" s="128"/>
      <c r="V256" s="128"/>
      <c r="W256" s="128"/>
      <c r="X256" s="128"/>
      <c r="Y256" s="128"/>
    </row>
    <row r="257" spans="2:25" s="1" customFormat="1" x14ac:dyDescent="0.3">
      <c r="B257" s="117"/>
      <c r="C257" s="117"/>
      <c r="D257" s="117"/>
      <c r="E257" s="117"/>
      <c r="F257" s="117"/>
      <c r="G257" s="117"/>
      <c r="H257" s="117"/>
      <c r="I257" s="117"/>
      <c r="J257" s="117"/>
      <c r="K257" s="117"/>
      <c r="L257" s="128"/>
      <c r="M257" s="128"/>
      <c r="N257" s="128"/>
      <c r="O257" s="128"/>
      <c r="P257" s="128"/>
      <c r="Q257" s="128"/>
      <c r="R257" s="128"/>
      <c r="S257" s="128"/>
      <c r="T257" s="128"/>
      <c r="U257" s="128"/>
      <c r="V257" s="128"/>
      <c r="W257" s="128"/>
      <c r="X257" s="128"/>
      <c r="Y257" s="128"/>
    </row>
    <row r="258" spans="2:25" s="1" customFormat="1" x14ac:dyDescent="0.3">
      <c r="B258" s="117"/>
      <c r="C258" s="117"/>
      <c r="D258" s="117"/>
      <c r="E258" s="117"/>
      <c r="F258" s="117"/>
      <c r="G258" s="117"/>
      <c r="H258" s="117"/>
      <c r="I258" s="117"/>
      <c r="J258" s="117"/>
      <c r="K258" s="117"/>
      <c r="L258" s="128"/>
      <c r="M258" s="128"/>
      <c r="N258" s="128"/>
      <c r="O258" s="128"/>
      <c r="P258" s="128"/>
      <c r="Q258" s="128"/>
      <c r="R258" s="128"/>
      <c r="S258" s="128"/>
      <c r="T258" s="128"/>
      <c r="U258" s="128"/>
      <c r="V258" s="128"/>
      <c r="W258" s="128"/>
      <c r="X258" s="128"/>
      <c r="Y258" s="128"/>
    </row>
    <row r="259" spans="2:25" s="1" customFormat="1" x14ac:dyDescent="0.3">
      <c r="B259" s="117"/>
      <c r="C259" s="117"/>
      <c r="D259" s="117"/>
      <c r="E259" s="117"/>
      <c r="F259" s="117"/>
      <c r="G259" s="117"/>
      <c r="H259" s="117"/>
      <c r="I259" s="117"/>
      <c r="J259" s="117"/>
      <c r="K259" s="117"/>
      <c r="L259" s="128"/>
      <c r="M259" s="128"/>
      <c r="N259" s="128"/>
      <c r="O259" s="128"/>
      <c r="P259" s="128"/>
      <c r="Q259" s="128"/>
      <c r="R259" s="128"/>
      <c r="S259" s="128"/>
      <c r="T259" s="128"/>
      <c r="U259" s="128"/>
      <c r="V259" s="128"/>
      <c r="W259" s="128"/>
      <c r="X259" s="128"/>
      <c r="Y259" s="128"/>
    </row>
    <row r="260" spans="2:25" s="1" customFormat="1" x14ac:dyDescent="0.3">
      <c r="B260" s="117"/>
      <c r="C260" s="117"/>
      <c r="D260" s="117"/>
      <c r="E260" s="117"/>
      <c r="F260" s="117"/>
      <c r="G260" s="117"/>
      <c r="H260" s="117"/>
      <c r="I260" s="117"/>
      <c r="J260" s="117"/>
      <c r="K260" s="117"/>
      <c r="L260" s="128"/>
      <c r="M260" s="128"/>
      <c r="N260" s="128"/>
      <c r="O260" s="128"/>
      <c r="P260" s="128"/>
      <c r="Q260" s="128"/>
      <c r="R260" s="128"/>
      <c r="S260" s="128"/>
      <c r="T260" s="128"/>
      <c r="U260" s="128"/>
      <c r="V260" s="128"/>
      <c r="W260" s="128"/>
      <c r="X260" s="128"/>
      <c r="Y260" s="128"/>
    </row>
    <row r="261" spans="2:25" s="1" customFormat="1" x14ac:dyDescent="0.3">
      <c r="B261" s="117"/>
      <c r="C261" s="117"/>
      <c r="D261" s="117"/>
      <c r="E261" s="117"/>
      <c r="F261" s="117"/>
      <c r="G261" s="117"/>
      <c r="H261" s="117"/>
      <c r="I261" s="117"/>
      <c r="J261" s="117"/>
      <c r="K261" s="117"/>
      <c r="L261" s="128"/>
      <c r="M261" s="128"/>
      <c r="N261" s="128"/>
      <c r="O261" s="128"/>
      <c r="P261" s="128"/>
      <c r="Q261" s="128"/>
      <c r="R261" s="128"/>
      <c r="S261" s="128"/>
      <c r="T261" s="128"/>
      <c r="U261" s="128"/>
      <c r="V261" s="128"/>
      <c r="W261" s="128"/>
      <c r="X261" s="128"/>
      <c r="Y261" s="128"/>
    </row>
    <row r="262" spans="2:25" s="1" customFormat="1" x14ac:dyDescent="0.3">
      <c r="B262" s="117"/>
      <c r="C262" s="117"/>
      <c r="D262" s="117"/>
      <c r="E262" s="117"/>
      <c r="F262" s="117"/>
      <c r="G262" s="117"/>
      <c r="H262" s="117"/>
      <c r="I262" s="117"/>
      <c r="J262" s="117"/>
      <c r="K262" s="117"/>
      <c r="L262" s="128"/>
      <c r="M262" s="128"/>
      <c r="N262" s="128"/>
      <c r="O262" s="128"/>
      <c r="P262" s="128"/>
      <c r="Q262" s="128"/>
      <c r="R262" s="128"/>
      <c r="S262" s="128"/>
      <c r="T262" s="128"/>
      <c r="U262" s="128"/>
      <c r="V262" s="128"/>
      <c r="W262" s="128"/>
      <c r="X262" s="128"/>
      <c r="Y262" s="128"/>
    </row>
    <row r="263" spans="2:25" s="1" customFormat="1" x14ac:dyDescent="0.3">
      <c r="B263" s="117"/>
      <c r="C263" s="117"/>
      <c r="D263" s="117"/>
      <c r="E263" s="117"/>
      <c r="F263" s="117"/>
      <c r="G263" s="117"/>
      <c r="H263" s="117"/>
      <c r="I263" s="117"/>
      <c r="J263" s="117"/>
      <c r="K263" s="117"/>
      <c r="L263" s="128"/>
      <c r="M263" s="128"/>
      <c r="N263" s="128"/>
      <c r="O263" s="128"/>
      <c r="P263" s="128"/>
      <c r="Q263" s="128"/>
      <c r="R263" s="128"/>
      <c r="S263" s="128"/>
      <c r="T263" s="128"/>
      <c r="U263" s="128"/>
      <c r="V263" s="128"/>
      <c r="W263" s="128"/>
      <c r="X263" s="128"/>
      <c r="Y263" s="128"/>
    </row>
    <row r="264" spans="2:25" s="1" customFormat="1" x14ac:dyDescent="0.3">
      <c r="B264" s="117"/>
      <c r="C264" s="117"/>
      <c r="D264" s="117"/>
      <c r="E264" s="117"/>
      <c r="F264" s="117"/>
      <c r="G264" s="117"/>
      <c r="H264" s="117"/>
      <c r="I264" s="117"/>
      <c r="J264" s="117"/>
      <c r="K264" s="117"/>
      <c r="L264" s="128"/>
      <c r="M264" s="128"/>
      <c r="N264" s="128"/>
      <c r="O264" s="128"/>
      <c r="P264" s="128"/>
      <c r="Q264" s="128"/>
      <c r="R264" s="128"/>
      <c r="S264" s="128"/>
      <c r="T264" s="128"/>
      <c r="U264" s="128"/>
      <c r="V264" s="128"/>
      <c r="W264" s="128"/>
      <c r="X264" s="128"/>
      <c r="Y264" s="128"/>
    </row>
    <row r="265" spans="2:25" s="1" customFormat="1" x14ac:dyDescent="0.3">
      <c r="B265" s="117"/>
      <c r="C265" s="117"/>
      <c r="D265" s="117"/>
      <c r="E265" s="117"/>
      <c r="F265" s="117"/>
      <c r="G265" s="117"/>
      <c r="H265" s="117"/>
      <c r="I265" s="117"/>
      <c r="J265" s="117"/>
      <c r="K265" s="117"/>
      <c r="L265" s="128"/>
      <c r="M265" s="128"/>
      <c r="N265" s="128"/>
      <c r="O265" s="128"/>
      <c r="P265" s="128"/>
      <c r="Q265" s="128"/>
      <c r="R265" s="128"/>
      <c r="S265" s="128"/>
      <c r="T265" s="128"/>
      <c r="U265" s="128"/>
      <c r="V265" s="128"/>
      <c r="W265" s="128"/>
      <c r="X265" s="128"/>
      <c r="Y265" s="128"/>
    </row>
    <row r="266" spans="2:25" s="1" customFormat="1" x14ac:dyDescent="0.3">
      <c r="B266" s="117"/>
      <c r="C266" s="117"/>
      <c r="D266" s="117"/>
      <c r="E266" s="117"/>
      <c r="F266" s="117"/>
      <c r="G266" s="117"/>
      <c r="H266" s="117"/>
      <c r="I266" s="117"/>
      <c r="J266" s="117"/>
      <c r="K266" s="117"/>
      <c r="L266" s="128"/>
      <c r="M266" s="128"/>
      <c r="N266" s="128"/>
      <c r="O266" s="128"/>
      <c r="P266" s="128"/>
      <c r="Q266" s="128"/>
      <c r="R266" s="128"/>
      <c r="S266" s="128"/>
      <c r="T266" s="128"/>
      <c r="U266" s="128"/>
      <c r="V266" s="128"/>
      <c r="W266" s="128"/>
      <c r="X266" s="128"/>
      <c r="Y266" s="128"/>
    </row>
    <row r="267" spans="2:25" s="1" customFormat="1" x14ac:dyDescent="0.3">
      <c r="B267" s="117"/>
      <c r="C267" s="117"/>
      <c r="D267" s="117"/>
      <c r="E267" s="117"/>
      <c r="F267" s="117"/>
      <c r="G267" s="117"/>
      <c r="H267" s="117"/>
      <c r="I267" s="117"/>
      <c r="J267" s="117"/>
      <c r="K267" s="117"/>
      <c r="L267" s="128"/>
      <c r="M267" s="128"/>
      <c r="N267" s="128"/>
      <c r="O267" s="128"/>
      <c r="P267" s="128"/>
      <c r="Q267" s="128"/>
      <c r="R267" s="128"/>
      <c r="S267" s="128"/>
      <c r="T267" s="128"/>
      <c r="U267" s="128"/>
      <c r="V267" s="128"/>
      <c r="W267" s="128"/>
      <c r="X267" s="128"/>
      <c r="Y267" s="128"/>
    </row>
    <row r="268" spans="2:25" s="1" customFormat="1" x14ac:dyDescent="0.3">
      <c r="B268" s="117"/>
      <c r="C268" s="117"/>
      <c r="D268" s="117"/>
      <c r="E268" s="117"/>
      <c r="F268" s="117"/>
      <c r="G268" s="117"/>
      <c r="H268" s="117"/>
      <c r="I268" s="117"/>
      <c r="J268" s="117"/>
      <c r="K268" s="117"/>
      <c r="L268" s="128"/>
      <c r="M268" s="128"/>
      <c r="N268" s="128"/>
      <c r="O268" s="128"/>
      <c r="P268" s="128"/>
      <c r="Q268" s="128"/>
      <c r="R268" s="128"/>
      <c r="S268" s="128"/>
      <c r="T268" s="128"/>
      <c r="U268" s="128"/>
      <c r="V268" s="128"/>
      <c r="W268" s="128"/>
      <c r="X268" s="128"/>
      <c r="Y268" s="128"/>
    </row>
    <row r="269" spans="2:25" s="1" customFormat="1" x14ac:dyDescent="0.3">
      <c r="B269" s="117"/>
      <c r="C269" s="117"/>
      <c r="D269" s="117"/>
      <c r="E269" s="117"/>
      <c r="F269" s="117"/>
      <c r="G269" s="117"/>
      <c r="H269" s="117"/>
      <c r="I269" s="117"/>
      <c r="J269" s="117"/>
      <c r="K269" s="117"/>
      <c r="L269" s="128"/>
      <c r="M269" s="128"/>
      <c r="N269" s="128"/>
      <c r="O269" s="128"/>
      <c r="P269" s="128"/>
      <c r="Q269" s="128"/>
      <c r="R269" s="128"/>
      <c r="S269" s="128"/>
      <c r="T269" s="128"/>
      <c r="U269" s="128"/>
      <c r="V269" s="128"/>
      <c r="W269" s="128"/>
      <c r="X269" s="128"/>
      <c r="Y269" s="128"/>
    </row>
    <row r="270" spans="2:25" s="1" customFormat="1" x14ac:dyDescent="0.3">
      <c r="B270" s="117"/>
      <c r="C270" s="117"/>
      <c r="D270" s="117"/>
      <c r="E270" s="117"/>
      <c r="F270" s="117"/>
      <c r="G270" s="117"/>
      <c r="H270" s="117"/>
      <c r="I270" s="117"/>
      <c r="J270" s="117"/>
      <c r="K270" s="117"/>
      <c r="L270" s="128"/>
      <c r="M270" s="128"/>
      <c r="N270" s="128"/>
      <c r="O270" s="128"/>
      <c r="P270" s="128"/>
      <c r="Q270" s="128"/>
      <c r="R270" s="128"/>
      <c r="S270" s="128"/>
      <c r="T270" s="128"/>
      <c r="U270" s="128"/>
      <c r="V270" s="128"/>
      <c r="W270" s="128"/>
      <c r="X270" s="128"/>
      <c r="Y270" s="128"/>
    </row>
    <row r="271" spans="2:25" s="1" customFormat="1" x14ac:dyDescent="0.3">
      <c r="B271" s="117"/>
      <c r="C271" s="117"/>
      <c r="D271" s="117"/>
      <c r="E271" s="117"/>
      <c r="F271" s="117"/>
      <c r="G271" s="117"/>
      <c r="H271" s="117"/>
      <c r="I271" s="117"/>
      <c r="J271" s="117"/>
      <c r="K271" s="117"/>
      <c r="L271" s="128"/>
      <c r="M271" s="128"/>
      <c r="N271" s="128"/>
      <c r="O271" s="128"/>
      <c r="P271" s="128"/>
      <c r="Q271" s="128"/>
      <c r="R271" s="128"/>
      <c r="S271" s="128"/>
      <c r="T271" s="128"/>
      <c r="U271" s="128"/>
      <c r="V271" s="128"/>
      <c r="W271" s="128"/>
      <c r="X271" s="128"/>
      <c r="Y271" s="128"/>
    </row>
    <row r="272" spans="2:25" s="1" customFormat="1" x14ac:dyDescent="0.3">
      <c r="B272" s="117"/>
      <c r="C272" s="117"/>
      <c r="D272" s="117"/>
      <c r="E272" s="117"/>
      <c r="F272" s="117"/>
      <c r="G272" s="117"/>
      <c r="H272" s="117"/>
      <c r="I272" s="117"/>
      <c r="J272" s="117"/>
      <c r="K272" s="117"/>
      <c r="L272" s="128"/>
      <c r="M272" s="128"/>
      <c r="N272" s="128"/>
      <c r="O272" s="128"/>
      <c r="P272" s="128"/>
      <c r="Q272" s="128"/>
      <c r="R272" s="128"/>
      <c r="S272" s="128"/>
      <c r="T272" s="128"/>
      <c r="U272" s="128"/>
      <c r="V272" s="128"/>
      <c r="W272" s="128"/>
      <c r="X272" s="128"/>
      <c r="Y272" s="128"/>
    </row>
    <row r="273" spans="2:25" s="1" customFormat="1" x14ac:dyDescent="0.3">
      <c r="B273" s="117"/>
      <c r="C273" s="117"/>
      <c r="D273" s="117"/>
      <c r="E273" s="117"/>
      <c r="F273" s="117"/>
      <c r="G273" s="117"/>
      <c r="H273" s="117"/>
      <c r="I273" s="117"/>
      <c r="J273" s="117"/>
      <c r="K273" s="117"/>
      <c r="L273" s="128"/>
      <c r="M273" s="128"/>
      <c r="N273" s="128"/>
      <c r="O273" s="128"/>
      <c r="P273" s="128"/>
      <c r="Q273" s="128"/>
      <c r="R273" s="128"/>
      <c r="S273" s="128"/>
      <c r="T273" s="128"/>
      <c r="U273" s="128"/>
      <c r="V273" s="128"/>
      <c r="W273" s="128"/>
      <c r="X273" s="128"/>
      <c r="Y273" s="128"/>
    </row>
    <row r="274" spans="2:25" s="1" customFormat="1" x14ac:dyDescent="0.3">
      <c r="B274" s="117"/>
      <c r="C274" s="117"/>
      <c r="D274" s="117"/>
      <c r="E274" s="117"/>
      <c r="F274" s="117"/>
      <c r="G274" s="117"/>
      <c r="H274" s="117"/>
      <c r="I274" s="117"/>
      <c r="J274" s="117"/>
      <c r="K274" s="117"/>
      <c r="L274" s="128"/>
      <c r="M274" s="128"/>
      <c r="N274" s="128"/>
      <c r="O274" s="128"/>
      <c r="P274" s="128"/>
      <c r="Q274" s="128"/>
      <c r="R274" s="128"/>
      <c r="S274" s="128"/>
      <c r="T274" s="128"/>
      <c r="U274" s="128"/>
      <c r="V274" s="128"/>
      <c r="W274" s="128"/>
      <c r="X274" s="128"/>
      <c r="Y274" s="128"/>
    </row>
    <row r="275" spans="2:25" s="1" customFormat="1" x14ac:dyDescent="0.3">
      <c r="B275" s="117"/>
      <c r="C275" s="117"/>
      <c r="D275" s="117"/>
      <c r="E275" s="117"/>
      <c r="F275" s="117"/>
      <c r="G275" s="117"/>
      <c r="H275" s="117"/>
      <c r="I275" s="117"/>
      <c r="J275" s="117"/>
      <c r="K275" s="117"/>
      <c r="L275" s="128"/>
      <c r="M275" s="128"/>
      <c r="N275" s="128"/>
      <c r="O275" s="128"/>
      <c r="P275" s="128"/>
      <c r="Q275" s="128"/>
      <c r="R275" s="128"/>
      <c r="S275" s="128"/>
      <c r="T275" s="128"/>
      <c r="U275" s="128"/>
      <c r="V275" s="128"/>
      <c r="W275" s="128"/>
      <c r="X275" s="128"/>
      <c r="Y275" s="128"/>
    </row>
    <row r="276" spans="2:25" s="1" customFormat="1" x14ac:dyDescent="0.3">
      <c r="B276" s="117"/>
      <c r="C276" s="117"/>
      <c r="D276" s="117"/>
      <c r="E276" s="117"/>
      <c r="F276" s="117"/>
      <c r="G276" s="117"/>
      <c r="H276" s="117"/>
      <c r="I276" s="117"/>
      <c r="J276" s="117"/>
      <c r="K276" s="117"/>
      <c r="L276" s="128"/>
      <c r="M276" s="128"/>
      <c r="N276" s="128"/>
      <c r="O276" s="128"/>
      <c r="P276" s="128"/>
      <c r="Q276" s="128"/>
      <c r="R276" s="128"/>
      <c r="S276" s="128"/>
      <c r="T276" s="128"/>
      <c r="U276" s="128"/>
      <c r="V276" s="128"/>
      <c r="W276" s="128"/>
      <c r="X276" s="128"/>
      <c r="Y276" s="128"/>
    </row>
    <row r="277" spans="2:25" s="1" customFormat="1" x14ac:dyDescent="0.3">
      <c r="B277" s="117"/>
      <c r="C277" s="117"/>
      <c r="D277" s="117"/>
      <c r="E277" s="117"/>
      <c r="F277" s="117"/>
      <c r="G277" s="117"/>
      <c r="H277" s="117"/>
      <c r="I277" s="117"/>
      <c r="J277" s="117"/>
      <c r="K277" s="117"/>
      <c r="L277" s="128"/>
      <c r="M277" s="128"/>
      <c r="N277" s="128"/>
      <c r="O277" s="128"/>
      <c r="P277" s="128"/>
      <c r="Q277" s="128"/>
      <c r="R277" s="128"/>
      <c r="S277" s="128"/>
      <c r="T277" s="128"/>
      <c r="U277" s="128"/>
      <c r="V277" s="128"/>
      <c r="W277" s="128"/>
      <c r="X277" s="128"/>
      <c r="Y277" s="128"/>
    </row>
    <row r="278" spans="2:25" s="1" customFormat="1" x14ac:dyDescent="0.3">
      <c r="B278" s="117"/>
      <c r="C278" s="117"/>
      <c r="D278" s="117"/>
      <c r="E278" s="117"/>
      <c r="F278" s="117"/>
      <c r="G278" s="117"/>
      <c r="H278" s="117"/>
      <c r="I278" s="117"/>
      <c r="J278" s="117"/>
      <c r="K278" s="117"/>
      <c r="L278" s="128"/>
      <c r="M278" s="128"/>
      <c r="N278" s="128"/>
      <c r="O278" s="128"/>
      <c r="P278" s="128"/>
      <c r="Q278" s="128"/>
      <c r="R278" s="128"/>
      <c r="S278" s="128"/>
      <c r="T278" s="128"/>
      <c r="U278" s="128"/>
      <c r="V278" s="128"/>
      <c r="W278" s="128"/>
      <c r="X278" s="128"/>
      <c r="Y278" s="128"/>
    </row>
    <row r="279" spans="2:25" s="1" customFormat="1" x14ac:dyDescent="0.3">
      <c r="B279" s="117"/>
      <c r="C279" s="117"/>
      <c r="D279" s="117"/>
      <c r="E279" s="117"/>
      <c r="F279" s="117"/>
      <c r="G279" s="117"/>
      <c r="H279" s="117"/>
      <c r="I279" s="117"/>
      <c r="J279" s="117"/>
      <c r="K279" s="117"/>
      <c r="L279" s="128"/>
      <c r="M279" s="128"/>
      <c r="N279" s="128"/>
      <c r="O279" s="128"/>
      <c r="P279" s="128"/>
      <c r="Q279" s="128"/>
      <c r="R279" s="128"/>
      <c r="S279" s="128"/>
      <c r="T279" s="128"/>
      <c r="U279" s="128"/>
      <c r="V279" s="128"/>
      <c r="W279" s="128"/>
      <c r="X279" s="128"/>
      <c r="Y279" s="128"/>
    </row>
    <row r="280" spans="2:25" s="1" customFormat="1" x14ac:dyDescent="0.3">
      <c r="B280" s="117"/>
      <c r="C280" s="117"/>
      <c r="D280" s="117"/>
      <c r="E280" s="117"/>
      <c r="F280" s="117"/>
      <c r="G280" s="117"/>
      <c r="H280" s="117"/>
      <c r="I280" s="117"/>
      <c r="J280" s="117"/>
      <c r="K280" s="117"/>
      <c r="L280" s="128"/>
      <c r="M280" s="128"/>
      <c r="N280" s="128"/>
      <c r="O280" s="128"/>
      <c r="P280" s="128"/>
      <c r="Q280" s="128"/>
      <c r="R280" s="128"/>
      <c r="S280" s="128"/>
      <c r="T280" s="128"/>
      <c r="U280" s="128"/>
      <c r="V280" s="128"/>
      <c r="W280" s="128"/>
      <c r="X280" s="128"/>
      <c r="Y280" s="128"/>
    </row>
    <row r="281" spans="2:25" s="1" customFormat="1" x14ac:dyDescent="0.3">
      <c r="B281" s="117"/>
      <c r="C281" s="117"/>
      <c r="D281" s="117"/>
      <c r="E281" s="117"/>
      <c r="F281" s="117"/>
      <c r="G281" s="117"/>
      <c r="H281" s="117"/>
      <c r="I281" s="117"/>
      <c r="J281" s="117"/>
      <c r="K281" s="117"/>
      <c r="L281" s="128"/>
      <c r="M281" s="128"/>
      <c r="N281" s="128"/>
      <c r="O281" s="128"/>
      <c r="P281" s="128"/>
      <c r="Q281" s="128"/>
      <c r="R281" s="128"/>
      <c r="S281" s="128"/>
      <c r="T281" s="128"/>
      <c r="U281" s="128"/>
      <c r="V281" s="128"/>
      <c r="W281" s="128"/>
      <c r="X281" s="128"/>
      <c r="Y281" s="128"/>
    </row>
    <row r="282" spans="2:25" s="1" customFormat="1" x14ac:dyDescent="0.3">
      <c r="B282" s="117"/>
      <c r="C282" s="117"/>
      <c r="D282" s="117"/>
      <c r="E282" s="117"/>
      <c r="F282" s="117"/>
      <c r="G282" s="117"/>
      <c r="H282" s="117"/>
      <c r="I282" s="117"/>
      <c r="J282" s="117"/>
      <c r="K282" s="117"/>
      <c r="L282" s="128"/>
      <c r="M282" s="128"/>
      <c r="N282" s="128"/>
      <c r="O282" s="128"/>
      <c r="P282" s="128"/>
      <c r="Q282" s="128"/>
      <c r="R282" s="128"/>
      <c r="S282" s="128"/>
      <c r="T282" s="128"/>
      <c r="U282" s="128"/>
      <c r="V282" s="128"/>
      <c r="W282" s="128"/>
      <c r="X282" s="128"/>
      <c r="Y282" s="128"/>
    </row>
    <row r="283" spans="2:25" s="1" customFormat="1" x14ac:dyDescent="0.3">
      <c r="B283" s="117"/>
      <c r="C283" s="117"/>
      <c r="D283" s="117"/>
      <c r="E283" s="117"/>
      <c r="F283" s="117"/>
      <c r="G283" s="117"/>
      <c r="H283" s="117"/>
      <c r="I283" s="117"/>
      <c r="J283" s="117"/>
      <c r="K283" s="117"/>
      <c r="L283" s="128"/>
      <c r="M283" s="128"/>
      <c r="N283" s="128"/>
      <c r="O283" s="128"/>
      <c r="P283" s="128"/>
      <c r="Q283" s="128"/>
      <c r="R283" s="128"/>
      <c r="S283" s="128"/>
      <c r="T283" s="128"/>
      <c r="U283" s="128"/>
      <c r="V283" s="128"/>
      <c r="W283" s="128"/>
      <c r="X283" s="128"/>
      <c r="Y283" s="128"/>
    </row>
    <row r="284" spans="2:25" s="1" customFormat="1" x14ac:dyDescent="0.3">
      <c r="B284" s="117"/>
      <c r="C284" s="117"/>
      <c r="D284" s="117"/>
      <c r="E284" s="117"/>
      <c r="F284" s="117"/>
      <c r="G284" s="117"/>
      <c r="H284" s="117"/>
      <c r="I284" s="117"/>
      <c r="J284" s="117"/>
      <c r="K284" s="117"/>
      <c r="L284" s="128"/>
      <c r="M284" s="128"/>
      <c r="N284" s="128"/>
      <c r="O284" s="128"/>
      <c r="P284" s="128"/>
      <c r="Q284" s="128"/>
      <c r="R284" s="128"/>
      <c r="S284" s="128"/>
      <c r="T284" s="128"/>
      <c r="U284" s="128"/>
      <c r="V284" s="128"/>
      <c r="W284" s="128"/>
      <c r="X284" s="128"/>
      <c r="Y284" s="128"/>
    </row>
    <row r="285" spans="2:25" s="1" customFormat="1" x14ac:dyDescent="0.3">
      <c r="B285" s="117"/>
      <c r="C285" s="117"/>
      <c r="D285" s="117"/>
      <c r="E285" s="117"/>
      <c r="F285" s="117"/>
      <c r="G285" s="117"/>
      <c r="H285" s="117"/>
      <c r="I285" s="117"/>
      <c r="J285" s="117"/>
      <c r="K285" s="117"/>
      <c r="L285" s="128"/>
      <c r="M285" s="128"/>
      <c r="N285" s="128"/>
      <c r="O285" s="128"/>
      <c r="P285" s="128"/>
      <c r="Q285" s="128"/>
      <c r="R285" s="128"/>
      <c r="S285" s="128"/>
      <c r="T285" s="128"/>
      <c r="U285" s="128"/>
      <c r="V285" s="128"/>
      <c r="W285" s="128"/>
      <c r="X285" s="128"/>
      <c r="Y285" s="128"/>
    </row>
    <row r="286" spans="2:25" s="1" customFormat="1" x14ac:dyDescent="0.3">
      <c r="B286" s="117"/>
      <c r="C286" s="117"/>
      <c r="D286" s="117"/>
      <c r="E286" s="117"/>
      <c r="F286" s="117"/>
      <c r="G286" s="117"/>
      <c r="H286" s="117"/>
      <c r="I286" s="117"/>
      <c r="J286" s="117"/>
      <c r="K286" s="117"/>
      <c r="L286" s="128"/>
      <c r="M286" s="128"/>
      <c r="N286" s="128"/>
      <c r="O286" s="128"/>
      <c r="P286" s="128"/>
      <c r="Q286" s="128"/>
      <c r="R286" s="128"/>
      <c r="S286" s="128"/>
      <c r="T286" s="128"/>
      <c r="U286" s="128"/>
      <c r="V286" s="128"/>
      <c r="W286" s="128"/>
      <c r="X286" s="128"/>
      <c r="Y286" s="128"/>
    </row>
    <row r="287" spans="2:25" s="1" customFormat="1" x14ac:dyDescent="0.3">
      <c r="B287" s="117"/>
      <c r="C287" s="117"/>
      <c r="D287" s="117"/>
      <c r="E287" s="117"/>
      <c r="F287" s="117"/>
      <c r="G287" s="117"/>
      <c r="H287" s="117"/>
      <c r="I287" s="117"/>
      <c r="J287" s="117"/>
      <c r="K287" s="117"/>
      <c r="L287" s="128"/>
      <c r="M287" s="128"/>
      <c r="N287" s="128"/>
      <c r="O287" s="128"/>
      <c r="P287" s="128"/>
      <c r="Q287" s="128"/>
      <c r="R287" s="128"/>
      <c r="S287" s="128"/>
      <c r="T287" s="128"/>
      <c r="U287" s="128"/>
      <c r="V287" s="128"/>
      <c r="W287" s="128"/>
      <c r="X287" s="128"/>
      <c r="Y287" s="128"/>
    </row>
    <row r="288" spans="2:25" s="1" customFormat="1" x14ac:dyDescent="0.3">
      <c r="B288" s="117"/>
      <c r="C288" s="117"/>
      <c r="D288" s="117"/>
      <c r="E288" s="117"/>
      <c r="F288" s="117"/>
      <c r="G288" s="117"/>
      <c r="H288" s="117"/>
      <c r="I288" s="117"/>
      <c r="J288" s="117"/>
      <c r="K288" s="117"/>
      <c r="L288" s="128"/>
      <c r="M288" s="128"/>
      <c r="N288" s="128"/>
      <c r="O288" s="128"/>
      <c r="P288" s="128"/>
      <c r="Q288" s="128"/>
      <c r="R288" s="128"/>
      <c r="S288" s="128"/>
      <c r="T288" s="128"/>
      <c r="U288" s="128"/>
      <c r="V288" s="128"/>
      <c r="W288" s="128"/>
      <c r="X288" s="128"/>
      <c r="Y288" s="128"/>
    </row>
    <row r="289" spans="2:25" s="1" customFormat="1" x14ac:dyDescent="0.3">
      <c r="B289" s="117"/>
      <c r="C289" s="117"/>
      <c r="D289" s="117"/>
      <c r="E289" s="117"/>
      <c r="F289" s="117"/>
      <c r="G289" s="117"/>
      <c r="H289" s="117"/>
      <c r="I289" s="117"/>
      <c r="J289" s="117"/>
      <c r="K289" s="117"/>
      <c r="L289" s="128"/>
      <c r="M289" s="128"/>
      <c r="N289" s="128"/>
      <c r="O289" s="128"/>
      <c r="P289" s="128"/>
      <c r="Q289" s="128"/>
      <c r="R289" s="128"/>
      <c r="S289" s="128"/>
      <c r="T289" s="128"/>
      <c r="U289" s="128"/>
      <c r="V289" s="128"/>
      <c r="W289" s="128"/>
      <c r="X289" s="128"/>
      <c r="Y289" s="128"/>
    </row>
    <row r="290" spans="2:25" s="1" customFormat="1" x14ac:dyDescent="0.3">
      <c r="B290" s="117"/>
      <c r="C290" s="117"/>
      <c r="D290" s="117"/>
      <c r="E290" s="117"/>
      <c r="F290" s="117"/>
      <c r="G290" s="117"/>
      <c r="H290" s="117"/>
      <c r="I290" s="117"/>
      <c r="J290" s="117"/>
      <c r="K290" s="117"/>
      <c r="L290" s="128"/>
      <c r="M290" s="128"/>
      <c r="N290" s="128"/>
      <c r="O290" s="128"/>
      <c r="P290" s="128"/>
      <c r="Q290" s="128"/>
      <c r="R290" s="128"/>
      <c r="S290" s="128"/>
      <c r="T290" s="128"/>
      <c r="U290" s="128"/>
      <c r="V290" s="128"/>
      <c r="W290" s="128"/>
      <c r="X290" s="128"/>
      <c r="Y290" s="128"/>
    </row>
    <row r="291" spans="2:25" s="1" customFormat="1" x14ac:dyDescent="0.3">
      <c r="B291" s="117"/>
      <c r="C291" s="117"/>
      <c r="D291" s="117"/>
      <c r="E291" s="117"/>
      <c r="F291" s="117"/>
      <c r="G291" s="117"/>
      <c r="H291" s="117"/>
      <c r="I291" s="117"/>
      <c r="J291" s="117"/>
      <c r="K291" s="117"/>
      <c r="L291" s="128"/>
      <c r="M291" s="128"/>
      <c r="N291" s="128"/>
      <c r="O291" s="128"/>
      <c r="P291" s="128"/>
      <c r="Q291" s="128"/>
      <c r="R291" s="128"/>
      <c r="S291" s="128"/>
      <c r="T291" s="128"/>
      <c r="U291" s="128"/>
      <c r="V291" s="128"/>
      <c r="W291" s="128"/>
      <c r="X291" s="128"/>
      <c r="Y291" s="128"/>
    </row>
    <row r="292" spans="2:25" s="1" customFormat="1" x14ac:dyDescent="0.3">
      <c r="B292" s="117"/>
      <c r="C292" s="117"/>
      <c r="D292" s="117"/>
      <c r="E292" s="117"/>
      <c r="F292" s="117"/>
      <c r="G292" s="117"/>
      <c r="H292" s="117"/>
      <c r="I292" s="117"/>
      <c r="J292" s="117"/>
      <c r="K292" s="117"/>
      <c r="L292" s="128"/>
      <c r="M292" s="128"/>
      <c r="N292" s="128"/>
      <c r="O292" s="128"/>
      <c r="P292" s="128"/>
      <c r="Q292" s="128"/>
      <c r="R292" s="128"/>
      <c r="S292" s="128"/>
      <c r="T292" s="128"/>
      <c r="U292" s="128"/>
      <c r="V292" s="128"/>
      <c r="W292" s="128"/>
      <c r="X292" s="128"/>
      <c r="Y292" s="128"/>
    </row>
    <row r="293" spans="2:25" s="1" customFormat="1" x14ac:dyDescent="0.3">
      <c r="B293" s="117"/>
      <c r="C293" s="117"/>
      <c r="D293" s="117"/>
      <c r="E293" s="117"/>
      <c r="F293" s="117"/>
      <c r="G293" s="117"/>
      <c r="H293" s="117"/>
      <c r="I293" s="117"/>
      <c r="J293" s="117"/>
      <c r="K293" s="117"/>
      <c r="L293" s="128"/>
      <c r="M293" s="128"/>
      <c r="N293" s="128"/>
      <c r="O293" s="128"/>
      <c r="P293" s="128"/>
      <c r="Q293" s="128"/>
      <c r="R293" s="128"/>
      <c r="S293" s="128"/>
      <c r="T293" s="128"/>
      <c r="U293" s="128"/>
      <c r="V293" s="128"/>
      <c r="W293" s="128"/>
      <c r="X293" s="128"/>
      <c r="Y293" s="128"/>
    </row>
    <row r="294" spans="2:25" s="1" customFormat="1" x14ac:dyDescent="0.3">
      <c r="B294" s="117"/>
      <c r="C294" s="117"/>
      <c r="D294" s="117"/>
      <c r="E294" s="117"/>
      <c r="F294" s="117"/>
      <c r="G294" s="117"/>
      <c r="H294" s="117"/>
      <c r="I294" s="117"/>
      <c r="J294" s="117"/>
      <c r="K294" s="117"/>
      <c r="L294" s="128"/>
      <c r="M294" s="128"/>
      <c r="N294" s="128"/>
      <c r="O294" s="128"/>
      <c r="P294" s="128"/>
      <c r="Q294" s="128"/>
      <c r="R294" s="128"/>
      <c r="S294" s="128"/>
      <c r="T294" s="128"/>
      <c r="U294" s="128"/>
      <c r="V294" s="128"/>
      <c r="W294" s="128"/>
      <c r="X294" s="128"/>
      <c r="Y294" s="128"/>
    </row>
    <row r="295" spans="2:25" s="1" customFormat="1" x14ac:dyDescent="0.3">
      <c r="B295" s="117"/>
      <c r="C295" s="117"/>
      <c r="D295" s="117"/>
      <c r="E295" s="117"/>
      <c r="F295" s="117"/>
      <c r="G295" s="117"/>
      <c r="H295" s="117"/>
      <c r="I295" s="117"/>
      <c r="J295" s="117"/>
      <c r="K295" s="117"/>
      <c r="L295" s="128"/>
      <c r="M295" s="128"/>
      <c r="N295" s="128"/>
      <c r="O295" s="128"/>
      <c r="P295" s="128"/>
      <c r="Q295" s="128"/>
      <c r="R295" s="128"/>
      <c r="S295" s="128"/>
      <c r="T295" s="128"/>
      <c r="U295" s="128"/>
      <c r="V295" s="128"/>
      <c r="W295" s="128"/>
      <c r="X295" s="128"/>
      <c r="Y295" s="128"/>
    </row>
    <row r="296" spans="2:25" s="1" customFormat="1" x14ac:dyDescent="0.3">
      <c r="B296" s="117"/>
      <c r="C296" s="117"/>
      <c r="D296" s="117"/>
      <c r="E296" s="117"/>
      <c r="F296" s="117"/>
      <c r="G296" s="117"/>
      <c r="H296" s="117"/>
      <c r="I296" s="117"/>
      <c r="J296" s="117"/>
      <c r="K296" s="117"/>
      <c r="L296" s="128"/>
      <c r="M296" s="128"/>
      <c r="N296" s="128"/>
      <c r="O296" s="128"/>
      <c r="P296" s="128"/>
      <c r="Q296" s="128"/>
      <c r="R296" s="128"/>
      <c r="S296" s="128"/>
      <c r="T296" s="128"/>
      <c r="U296" s="128"/>
      <c r="V296" s="128"/>
      <c r="W296" s="128"/>
      <c r="X296" s="128"/>
      <c r="Y296" s="128"/>
    </row>
    <row r="297" spans="2:25" s="1" customFormat="1" x14ac:dyDescent="0.3">
      <c r="B297" s="117"/>
      <c r="C297" s="117"/>
      <c r="D297" s="117"/>
      <c r="E297" s="117"/>
      <c r="F297" s="117"/>
      <c r="G297" s="117"/>
      <c r="H297" s="117"/>
      <c r="I297" s="117"/>
      <c r="J297" s="117"/>
      <c r="K297" s="117"/>
      <c r="L297" s="128"/>
      <c r="M297" s="128"/>
      <c r="N297" s="128"/>
      <c r="O297" s="128"/>
      <c r="P297" s="128"/>
      <c r="Q297" s="128"/>
      <c r="R297" s="128"/>
      <c r="S297" s="128"/>
      <c r="T297" s="128"/>
      <c r="U297" s="128"/>
      <c r="V297" s="128"/>
      <c r="W297" s="128"/>
      <c r="X297" s="128"/>
      <c r="Y297" s="128"/>
    </row>
    <row r="298" spans="2:25" s="1" customFormat="1" x14ac:dyDescent="0.3">
      <c r="B298" s="117"/>
      <c r="C298" s="117"/>
      <c r="D298" s="117"/>
      <c r="E298" s="117"/>
      <c r="F298" s="117"/>
      <c r="G298" s="117"/>
      <c r="H298" s="117"/>
      <c r="I298" s="117"/>
      <c r="J298" s="117"/>
      <c r="K298" s="117"/>
      <c r="L298" s="128"/>
      <c r="M298" s="128"/>
      <c r="N298" s="128"/>
      <c r="O298" s="128"/>
      <c r="P298" s="128"/>
      <c r="Q298" s="128"/>
      <c r="R298" s="128"/>
      <c r="S298" s="128"/>
      <c r="T298" s="128"/>
      <c r="U298" s="128"/>
      <c r="V298" s="128"/>
      <c r="W298" s="128"/>
      <c r="X298" s="128"/>
      <c r="Y298" s="128"/>
    </row>
    <row r="299" spans="2:25" s="1" customFormat="1" x14ac:dyDescent="0.3">
      <c r="B299" s="117"/>
      <c r="C299" s="117"/>
      <c r="D299" s="117"/>
      <c r="E299" s="117"/>
      <c r="F299" s="117"/>
      <c r="G299" s="117"/>
      <c r="H299" s="117"/>
      <c r="I299" s="117"/>
      <c r="J299" s="117"/>
      <c r="K299" s="117"/>
      <c r="L299" s="128"/>
      <c r="M299" s="128"/>
      <c r="N299" s="128"/>
      <c r="O299" s="128"/>
      <c r="P299" s="128"/>
      <c r="Q299" s="128"/>
      <c r="R299" s="128"/>
      <c r="S299" s="128"/>
      <c r="T299" s="128"/>
      <c r="U299" s="128"/>
      <c r="V299" s="128"/>
      <c r="W299" s="128"/>
      <c r="X299" s="128"/>
      <c r="Y299" s="128"/>
    </row>
    <row r="300" spans="2:25" s="1" customFormat="1" x14ac:dyDescent="0.3">
      <c r="B300" s="117"/>
      <c r="C300" s="117"/>
      <c r="D300" s="117"/>
      <c r="E300" s="117"/>
      <c r="F300" s="117"/>
      <c r="G300" s="117"/>
      <c r="H300" s="117"/>
      <c r="I300" s="117"/>
      <c r="J300" s="117"/>
      <c r="K300" s="117"/>
      <c r="L300" s="128"/>
      <c r="M300" s="128"/>
      <c r="N300" s="128"/>
      <c r="O300" s="128"/>
      <c r="P300" s="128"/>
      <c r="Q300" s="128"/>
      <c r="R300" s="128"/>
      <c r="S300" s="128"/>
      <c r="T300" s="128"/>
      <c r="U300" s="128"/>
      <c r="V300" s="128"/>
      <c r="W300" s="128"/>
      <c r="X300" s="128"/>
      <c r="Y300" s="128"/>
    </row>
    <row r="301" spans="2:25" s="1" customFormat="1" x14ac:dyDescent="0.3">
      <c r="B301" s="117"/>
      <c r="C301" s="117"/>
      <c r="D301" s="117"/>
      <c r="E301" s="117"/>
      <c r="F301" s="117"/>
      <c r="G301" s="117"/>
      <c r="H301" s="117"/>
      <c r="I301" s="117"/>
      <c r="J301" s="117"/>
      <c r="K301" s="117"/>
      <c r="L301" s="128"/>
      <c r="M301" s="128"/>
      <c r="N301" s="128"/>
      <c r="O301" s="128"/>
      <c r="P301" s="128"/>
      <c r="Q301" s="128"/>
      <c r="R301" s="128"/>
      <c r="S301" s="128"/>
      <c r="T301" s="128"/>
      <c r="U301" s="128"/>
      <c r="V301" s="128"/>
      <c r="W301" s="128"/>
      <c r="X301" s="128"/>
      <c r="Y301" s="128"/>
    </row>
    <row r="302" spans="2:25" s="1" customFormat="1" x14ac:dyDescent="0.3">
      <c r="B302" s="117"/>
      <c r="C302" s="117"/>
      <c r="D302" s="117"/>
      <c r="E302" s="117"/>
      <c r="F302" s="117"/>
      <c r="G302" s="117"/>
      <c r="H302" s="117"/>
      <c r="I302" s="117"/>
      <c r="J302" s="117"/>
      <c r="K302" s="117"/>
      <c r="L302" s="128"/>
      <c r="M302" s="128"/>
      <c r="N302" s="128"/>
      <c r="O302" s="128"/>
      <c r="P302" s="128"/>
      <c r="Q302" s="128"/>
      <c r="R302" s="128"/>
      <c r="S302" s="128"/>
      <c r="T302" s="128"/>
      <c r="U302" s="128"/>
      <c r="V302" s="128"/>
      <c r="W302" s="128"/>
      <c r="X302" s="128"/>
      <c r="Y302" s="128"/>
    </row>
    <row r="303" spans="2:25" s="1" customFormat="1" x14ac:dyDescent="0.3">
      <c r="B303" s="117"/>
      <c r="C303" s="117"/>
      <c r="D303" s="117"/>
      <c r="E303" s="117"/>
      <c r="F303" s="117"/>
      <c r="G303" s="117"/>
      <c r="H303" s="117"/>
      <c r="I303" s="117"/>
      <c r="J303" s="117"/>
      <c r="K303" s="117"/>
      <c r="L303" s="128"/>
      <c r="M303" s="128"/>
      <c r="N303" s="128"/>
      <c r="O303" s="128"/>
      <c r="P303" s="128"/>
      <c r="Q303" s="128"/>
      <c r="R303" s="128"/>
      <c r="S303" s="128"/>
      <c r="T303" s="128"/>
      <c r="U303" s="128"/>
      <c r="V303" s="128"/>
      <c r="W303" s="128"/>
      <c r="X303" s="128"/>
      <c r="Y303" s="128"/>
    </row>
    <row r="304" spans="2:25" s="1" customFormat="1" x14ac:dyDescent="0.3">
      <c r="B304" s="117"/>
      <c r="C304" s="117"/>
      <c r="D304" s="117"/>
      <c r="E304" s="117"/>
      <c r="F304" s="117"/>
      <c r="G304" s="117"/>
      <c r="H304" s="117"/>
      <c r="I304" s="117"/>
      <c r="J304" s="117"/>
      <c r="K304" s="117"/>
      <c r="L304" s="128"/>
      <c r="M304" s="128"/>
      <c r="N304" s="128"/>
      <c r="O304" s="128"/>
      <c r="P304" s="128"/>
      <c r="Q304" s="128"/>
      <c r="R304" s="128"/>
      <c r="S304" s="128"/>
      <c r="T304" s="128"/>
      <c r="U304" s="128"/>
      <c r="V304" s="128"/>
      <c r="W304" s="128"/>
      <c r="X304" s="128"/>
      <c r="Y304" s="128"/>
    </row>
    <row r="305" spans="2:25" s="1" customFormat="1" x14ac:dyDescent="0.3">
      <c r="B305" s="117"/>
      <c r="C305" s="117"/>
      <c r="D305" s="117"/>
      <c r="E305" s="117"/>
      <c r="F305" s="117"/>
      <c r="G305" s="117"/>
      <c r="H305" s="117"/>
      <c r="I305" s="117"/>
      <c r="J305" s="117"/>
      <c r="K305" s="117"/>
      <c r="L305" s="128"/>
      <c r="M305" s="128"/>
      <c r="N305" s="128"/>
      <c r="O305" s="128"/>
      <c r="P305" s="128"/>
      <c r="Q305" s="128"/>
      <c r="R305" s="128"/>
      <c r="S305" s="128"/>
      <c r="T305" s="128"/>
      <c r="U305" s="128"/>
      <c r="V305" s="128"/>
      <c r="W305" s="128"/>
      <c r="X305" s="128"/>
      <c r="Y305" s="128"/>
    </row>
    <row r="306" spans="2:25" s="1" customFormat="1" x14ac:dyDescent="0.3">
      <c r="B306" s="117"/>
      <c r="C306" s="117"/>
      <c r="D306" s="117"/>
      <c r="E306" s="117"/>
      <c r="F306" s="117"/>
      <c r="G306" s="117"/>
      <c r="H306" s="117"/>
      <c r="I306" s="117"/>
      <c r="J306" s="117"/>
      <c r="K306" s="117"/>
      <c r="L306" s="128"/>
      <c r="M306" s="128"/>
      <c r="N306" s="128"/>
      <c r="O306" s="128"/>
      <c r="P306" s="128"/>
      <c r="Q306" s="128"/>
      <c r="R306" s="128"/>
      <c r="S306" s="128"/>
      <c r="T306" s="128"/>
      <c r="U306" s="128"/>
      <c r="V306" s="128"/>
      <c r="W306" s="128"/>
      <c r="X306" s="128"/>
      <c r="Y306" s="128"/>
    </row>
    <row r="307" spans="2:25" s="1" customFormat="1" x14ac:dyDescent="0.3">
      <c r="B307" s="117"/>
      <c r="C307" s="117"/>
      <c r="D307" s="117"/>
      <c r="E307" s="117"/>
      <c r="F307" s="117"/>
      <c r="G307" s="117"/>
      <c r="H307" s="117"/>
      <c r="I307" s="117"/>
      <c r="J307" s="117"/>
      <c r="K307" s="117"/>
      <c r="L307" s="128"/>
      <c r="M307" s="128"/>
      <c r="N307" s="128"/>
      <c r="O307" s="128"/>
      <c r="P307" s="128"/>
      <c r="Q307" s="128"/>
      <c r="R307" s="128"/>
      <c r="S307" s="128"/>
      <c r="T307" s="128"/>
      <c r="U307" s="128"/>
      <c r="V307" s="128"/>
      <c r="W307" s="128"/>
      <c r="X307" s="128"/>
      <c r="Y307" s="128"/>
    </row>
    <row r="308" spans="2:25" s="1" customFormat="1" x14ac:dyDescent="0.3">
      <c r="B308" s="117"/>
      <c r="C308" s="117"/>
      <c r="D308" s="117"/>
      <c r="E308" s="117"/>
      <c r="F308" s="117"/>
      <c r="G308" s="117"/>
      <c r="H308" s="117"/>
      <c r="I308" s="117"/>
      <c r="J308" s="117"/>
      <c r="K308" s="117"/>
      <c r="L308" s="128"/>
      <c r="M308" s="128"/>
      <c r="N308" s="128"/>
      <c r="O308" s="128"/>
      <c r="P308" s="128"/>
      <c r="Q308" s="128"/>
      <c r="R308" s="128"/>
      <c r="S308" s="128"/>
      <c r="T308" s="128"/>
      <c r="U308" s="128"/>
      <c r="V308" s="128"/>
      <c r="W308" s="128"/>
      <c r="X308" s="128"/>
      <c r="Y308" s="128"/>
    </row>
    <row r="309" spans="2:25" s="1" customFormat="1" x14ac:dyDescent="0.3">
      <c r="B309" s="117"/>
      <c r="C309" s="117"/>
      <c r="D309" s="117"/>
      <c r="E309" s="117"/>
      <c r="F309" s="117"/>
      <c r="G309" s="117"/>
      <c r="H309" s="117"/>
      <c r="I309" s="117"/>
      <c r="J309" s="117"/>
      <c r="K309" s="117"/>
      <c r="L309" s="128"/>
      <c r="M309" s="128"/>
      <c r="N309" s="128"/>
      <c r="O309" s="128"/>
      <c r="P309" s="128"/>
      <c r="Q309" s="128"/>
      <c r="R309" s="128"/>
      <c r="S309" s="128"/>
      <c r="T309" s="128"/>
      <c r="U309" s="128"/>
      <c r="V309" s="128"/>
      <c r="W309" s="128"/>
      <c r="X309" s="128"/>
      <c r="Y309" s="128"/>
    </row>
    <row r="310" spans="2:25" s="1" customFormat="1" x14ac:dyDescent="0.3">
      <c r="B310" s="117"/>
      <c r="C310" s="117"/>
      <c r="D310" s="117"/>
      <c r="E310" s="117"/>
      <c r="F310" s="117"/>
      <c r="G310" s="117"/>
      <c r="H310" s="117"/>
      <c r="I310" s="117"/>
      <c r="J310" s="117"/>
      <c r="K310" s="117"/>
      <c r="L310" s="128"/>
      <c r="M310" s="128"/>
      <c r="N310" s="128"/>
      <c r="O310" s="128"/>
      <c r="P310" s="128"/>
      <c r="Q310" s="128"/>
      <c r="R310" s="128"/>
      <c r="S310" s="128"/>
      <c r="T310" s="128"/>
      <c r="U310" s="128"/>
      <c r="V310" s="128"/>
      <c r="W310" s="128"/>
      <c r="X310" s="128"/>
      <c r="Y310" s="128"/>
    </row>
    <row r="311" spans="2:25" s="1" customFormat="1" x14ac:dyDescent="0.3">
      <c r="B311" s="117"/>
      <c r="C311" s="117"/>
      <c r="D311" s="117"/>
      <c r="E311" s="117"/>
      <c r="F311" s="117"/>
      <c r="G311" s="117"/>
      <c r="H311" s="117"/>
      <c r="I311" s="117"/>
      <c r="J311" s="117"/>
      <c r="K311" s="117"/>
      <c r="L311" s="128"/>
      <c r="M311" s="128"/>
      <c r="N311" s="128"/>
      <c r="O311" s="128"/>
      <c r="P311" s="128"/>
      <c r="Q311" s="128"/>
      <c r="R311" s="128"/>
      <c r="S311" s="128"/>
      <c r="T311" s="128"/>
      <c r="U311" s="128"/>
      <c r="V311" s="128"/>
      <c r="W311" s="128"/>
      <c r="X311" s="128"/>
      <c r="Y311" s="128"/>
    </row>
    <row r="312" spans="2:25" s="1" customFormat="1" x14ac:dyDescent="0.3">
      <c r="B312" s="117"/>
      <c r="C312" s="117"/>
      <c r="D312" s="117"/>
      <c r="E312" s="117"/>
      <c r="F312" s="117"/>
      <c r="G312" s="117"/>
      <c r="H312" s="117"/>
      <c r="I312" s="117"/>
      <c r="J312" s="117"/>
      <c r="K312" s="117"/>
      <c r="L312" s="128"/>
      <c r="M312" s="128"/>
      <c r="N312" s="128"/>
      <c r="O312" s="128"/>
      <c r="P312" s="128"/>
      <c r="Q312" s="128"/>
      <c r="R312" s="128"/>
      <c r="S312" s="128"/>
      <c r="T312" s="128"/>
      <c r="U312" s="128"/>
      <c r="V312" s="128"/>
      <c r="W312" s="128"/>
      <c r="X312" s="128"/>
      <c r="Y312" s="128"/>
    </row>
    <row r="313" spans="2:25" s="1" customFormat="1" x14ac:dyDescent="0.3">
      <c r="B313" s="117"/>
      <c r="C313" s="117"/>
      <c r="D313" s="117"/>
      <c r="E313" s="117"/>
      <c r="F313" s="117"/>
      <c r="G313" s="117"/>
      <c r="H313" s="117"/>
      <c r="I313" s="117"/>
      <c r="J313" s="117"/>
      <c r="K313" s="117"/>
      <c r="L313" s="128"/>
      <c r="M313" s="128"/>
      <c r="N313" s="128"/>
      <c r="O313" s="128"/>
      <c r="P313" s="128"/>
      <c r="Q313" s="128"/>
      <c r="R313" s="128"/>
      <c r="S313" s="128"/>
      <c r="T313" s="128"/>
      <c r="U313" s="128"/>
      <c r="V313" s="128"/>
      <c r="W313" s="128"/>
      <c r="X313" s="128"/>
      <c r="Y313" s="128"/>
    </row>
    <row r="314" spans="2:25" s="1" customFormat="1" x14ac:dyDescent="0.3">
      <c r="B314" s="117"/>
      <c r="C314" s="117"/>
      <c r="D314" s="117"/>
      <c r="E314" s="117"/>
      <c r="F314" s="117"/>
      <c r="G314" s="117"/>
      <c r="H314" s="117"/>
      <c r="I314" s="117"/>
      <c r="J314" s="117"/>
      <c r="K314" s="117"/>
      <c r="L314" s="128"/>
      <c r="M314" s="128"/>
      <c r="N314" s="128"/>
      <c r="O314" s="128"/>
      <c r="P314" s="128"/>
      <c r="Q314" s="128"/>
      <c r="R314" s="128"/>
      <c r="S314" s="128"/>
      <c r="T314" s="128"/>
      <c r="U314" s="128"/>
      <c r="V314" s="128"/>
      <c r="W314" s="128"/>
      <c r="X314" s="128"/>
      <c r="Y314" s="128"/>
    </row>
    <row r="315" spans="2:25" s="1" customFormat="1" x14ac:dyDescent="0.3">
      <c r="B315" s="117"/>
      <c r="C315" s="117"/>
      <c r="D315" s="117"/>
      <c r="E315" s="117"/>
      <c r="F315" s="117"/>
      <c r="G315" s="117"/>
      <c r="H315" s="117"/>
      <c r="I315" s="117"/>
      <c r="J315" s="117"/>
      <c r="K315" s="117"/>
      <c r="L315" s="128"/>
      <c r="M315" s="128"/>
      <c r="N315" s="128"/>
      <c r="O315" s="128"/>
      <c r="P315" s="128"/>
      <c r="Q315" s="128"/>
      <c r="R315" s="128"/>
      <c r="S315" s="128"/>
      <c r="T315" s="128"/>
      <c r="U315" s="128"/>
      <c r="V315" s="128"/>
      <c r="W315" s="128"/>
      <c r="X315" s="128"/>
      <c r="Y315" s="128"/>
    </row>
    <row r="316" spans="2:25" s="1" customFormat="1" x14ac:dyDescent="0.3">
      <c r="B316" s="117"/>
      <c r="C316" s="117"/>
      <c r="D316" s="117"/>
      <c r="E316" s="117"/>
      <c r="F316" s="117"/>
      <c r="G316" s="117"/>
      <c r="H316" s="117"/>
      <c r="I316" s="117"/>
      <c r="J316" s="117"/>
      <c r="K316" s="117"/>
      <c r="L316" s="128"/>
      <c r="M316" s="128"/>
      <c r="N316" s="128"/>
      <c r="O316" s="128"/>
      <c r="P316" s="128"/>
      <c r="Q316" s="128"/>
      <c r="R316" s="128"/>
      <c r="S316" s="128"/>
      <c r="T316" s="128"/>
      <c r="U316" s="128"/>
      <c r="V316" s="128"/>
      <c r="W316" s="128"/>
      <c r="X316" s="128"/>
      <c r="Y316" s="128"/>
    </row>
    <row r="317" spans="2:25" s="1" customFormat="1" x14ac:dyDescent="0.3">
      <c r="B317" s="117"/>
      <c r="C317" s="117"/>
      <c r="D317" s="117"/>
      <c r="E317" s="117"/>
      <c r="F317" s="117"/>
      <c r="G317" s="117"/>
      <c r="H317" s="117"/>
      <c r="I317" s="117"/>
      <c r="J317" s="117"/>
      <c r="K317" s="117"/>
      <c r="L317" s="128"/>
      <c r="M317" s="128"/>
      <c r="N317" s="128"/>
      <c r="O317" s="128"/>
      <c r="P317" s="128"/>
      <c r="Q317" s="128"/>
      <c r="R317" s="128"/>
      <c r="S317" s="128"/>
      <c r="T317" s="128"/>
      <c r="U317" s="128"/>
      <c r="V317" s="128"/>
      <c r="W317" s="128"/>
      <c r="X317" s="128"/>
      <c r="Y317" s="128"/>
    </row>
    <row r="318" spans="2:25" s="1" customFormat="1" x14ac:dyDescent="0.3">
      <c r="B318" s="117"/>
      <c r="C318" s="117"/>
      <c r="D318" s="117"/>
      <c r="E318" s="117"/>
      <c r="F318" s="117"/>
      <c r="G318" s="117"/>
      <c r="H318" s="117"/>
      <c r="I318" s="117"/>
      <c r="J318" s="117"/>
      <c r="K318" s="117"/>
      <c r="L318" s="128"/>
      <c r="M318" s="128"/>
      <c r="N318" s="128"/>
      <c r="O318" s="128"/>
      <c r="P318" s="128"/>
      <c r="Q318" s="128"/>
      <c r="R318" s="128"/>
      <c r="S318" s="128"/>
      <c r="T318" s="128"/>
      <c r="U318" s="128"/>
      <c r="V318" s="128"/>
      <c r="W318" s="128"/>
      <c r="X318" s="128"/>
      <c r="Y318" s="128"/>
    </row>
    <row r="319" spans="2:25" s="1" customFormat="1" x14ac:dyDescent="0.3">
      <c r="B319" s="117"/>
      <c r="C319" s="117"/>
      <c r="D319" s="117"/>
      <c r="E319" s="117"/>
      <c r="F319" s="117"/>
      <c r="G319" s="117"/>
      <c r="H319" s="117"/>
      <c r="I319" s="117"/>
      <c r="J319" s="117"/>
      <c r="K319" s="117"/>
      <c r="L319" s="128"/>
      <c r="M319" s="128"/>
      <c r="N319" s="128"/>
      <c r="O319" s="128"/>
      <c r="P319" s="128"/>
      <c r="Q319" s="128"/>
      <c r="R319" s="128"/>
      <c r="S319" s="128"/>
      <c r="T319" s="128"/>
      <c r="U319" s="128"/>
      <c r="V319" s="128"/>
      <c r="W319" s="128"/>
      <c r="X319" s="128"/>
      <c r="Y319" s="128"/>
    </row>
    <row r="320" spans="2:25" s="1" customFormat="1" x14ac:dyDescent="0.3">
      <c r="B320" s="117"/>
      <c r="C320" s="117"/>
      <c r="D320" s="117"/>
      <c r="E320" s="117"/>
      <c r="F320" s="117"/>
      <c r="G320" s="117"/>
      <c r="H320" s="117"/>
      <c r="I320" s="117"/>
      <c r="J320" s="117"/>
      <c r="K320" s="117"/>
      <c r="L320" s="128"/>
      <c r="M320" s="128"/>
      <c r="N320" s="128"/>
      <c r="O320" s="128"/>
      <c r="P320" s="128"/>
      <c r="Q320" s="128"/>
      <c r="R320" s="128"/>
      <c r="S320" s="128"/>
      <c r="T320" s="128"/>
      <c r="U320" s="128"/>
      <c r="V320" s="128"/>
      <c r="W320" s="128"/>
      <c r="X320" s="128"/>
      <c r="Y320" s="128"/>
    </row>
    <row r="321" spans="2:25" s="1" customFormat="1" x14ac:dyDescent="0.3">
      <c r="B321" s="117"/>
      <c r="C321" s="117"/>
      <c r="D321" s="117"/>
      <c r="E321" s="117"/>
      <c r="F321" s="117"/>
      <c r="G321" s="117"/>
      <c r="H321" s="117"/>
      <c r="I321" s="117"/>
      <c r="J321" s="117"/>
      <c r="K321" s="117"/>
      <c r="L321" s="128"/>
      <c r="M321" s="128"/>
      <c r="N321" s="128"/>
      <c r="O321" s="128"/>
      <c r="P321" s="128"/>
      <c r="Q321" s="128"/>
      <c r="R321" s="128"/>
      <c r="S321" s="128"/>
      <c r="T321" s="128"/>
      <c r="U321" s="128"/>
      <c r="V321" s="128"/>
      <c r="W321" s="128"/>
      <c r="X321" s="128"/>
      <c r="Y321" s="128"/>
    </row>
    <row r="322" spans="2:25" s="1" customFormat="1" x14ac:dyDescent="0.3">
      <c r="B322" s="117"/>
      <c r="C322" s="117"/>
      <c r="D322" s="117"/>
      <c r="E322" s="117"/>
      <c r="F322" s="117"/>
      <c r="G322" s="117"/>
      <c r="H322" s="117"/>
      <c r="I322" s="117"/>
      <c r="J322" s="117"/>
      <c r="K322" s="117"/>
      <c r="L322" s="128"/>
      <c r="M322" s="128"/>
      <c r="N322" s="128"/>
      <c r="O322" s="128"/>
      <c r="P322" s="128"/>
      <c r="Q322" s="128"/>
      <c r="R322" s="128"/>
      <c r="S322" s="128"/>
      <c r="T322" s="128"/>
      <c r="U322" s="128"/>
      <c r="V322" s="128"/>
      <c r="W322" s="128"/>
      <c r="X322" s="128"/>
      <c r="Y322" s="128"/>
    </row>
    <row r="323" spans="2:25" s="1" customFormat="1" x14ac:dyDescent="0.3">
      <c r="B323" s="117"/>
      <c r="C323" s="117"/>
      <c r="D323" s="117"/>
      <c r="E323" s="117"/>
      <c r="F323" s="117"/>
      <c r="G323" s="117"/>
      <c r="H323" s="117"/>
      <c r="I323" s="117"/>
      <c r="J323" s="117"/>
      <c r="K323" s="117"/>
      <c r="L323" s="128"/>
      <c r="M323" s="128"/>
      <c r="N323" s="128"/>
      <c r="O323" s="128"/>
      <c r="P323" s="128"/>
      <c r="Q323" s="128"/>
      <c r="R323" s="128"/>
      <c r="S323" s="128"/>
      <c r="T323" s="128"/>
      <c r="U323" s="128"/>
      <c r="V323" s="128"/>
      <c r="W323" s="128"/>
      <c r="X323" s="128"/>
      <c r="Y323" s="128"/>
    </row>
    <row r="324" spans="2:25" s="1" customFormat="1" x14ac:dyDescent="0.3">
      <c r="B324" s="117"/>
      <c r="C324" s="117"/>
      <c r="D324" s="117"/>
      <c r="E324" s="117"/>
      <c r="F324" s="117"/>
      <c r="G324" s="117"/>
      <c r="H324" s="117"/>
      <c r="I324" s="117"/>
      <c r="J324" s="117"/>
      <c r="K324" s="117"/>
      <c r="L324" s="128"/>
      <c r="M324" s="128"/>
      <c r="N324" s="128"/>
      <c r="O324" s="128"/>
      <c r="P324" s="128"/>
      <c r="Q324" s="128"/>
      <c r="R324" s="128"/>
      <c r="S324" s="128"/>
      <c r="T324" s="128"/>
      <c r="U324" s="128"/>
      <c r="V324" s="128"/>
      <c r="W324" s="128"/>
      <c r="X324" s="128"/>
      <c r="Y324" s="128"/>
    </row>
    <row r="325" spans="2:25" s="1" customFormat="1" x14ac:dyDescent="0.3">
      <c r="B325" s="117"/>
      <c r="C325" s="117"/>
      <c r="D325" s="117"/>
      <c r="E325" s="117"/>
      <c r="F325" s="117"/>
      <c r="G325" s="117"/>
      <c r="H325" s="117"/>
      <c r="I325" s="117"/>
      <c r="J325" s="117"/>
      <c r="K325" s="117"/>
      <c r="L325" s="128"/>
      <c r="M325" s="128"/>
      <c r="N325" s="128"/>
      <c r="O325" s="128"/>
      <c r="P325" s="128"/>
      <c r="Q325" s="128"/>
      <c r="R325" s="128"/>
      <c r="S325" s="128"/>
      <c r="T325" s="128"/>
      <c r="U325" s="128"/>
      <c r="V325" s="128"/>
      <c r="W325" s="128"/>
      <c r="X325" s="128"/>
      <c r="Y325" s="128"/>
    </row>
    <row r="326" spans="2:25" s="1" customFormat="1" x14ac:dyDescent="0.3">
      <c r="B326" s="117"/>
      <c r="C326" s="117"/>
      <c r="D326" s="117"/>
      <c r="E326" s="117"/>
      <c r="F326" s="117"/>
      <c r="G326" s="117"/>
      <c r="H326" s="117"/>
      <c r="I326" s="117"/>
      <c r="J326" s="117"/>
      <c r="K326" s="117"/>
      <c r="L326" s="128"/>
      <c r="M326" s="128"/>
      <c r="N326" s="128"/>
      <c r="O326" s="128"/>
      <c r="P326" s="128"/>
      <c r="Q326" s="128"/>
      <c r="R326" s="128"/>
      <c r="S326" s="128"/>
      <c r="T326" s="128"/>
      <c r="U326" s="128"/>
      <c r="V326" s="128"/>
      <c r="W326" s="128"/>
      <c r="X326" s="128"/>
      <c r="Y326" s="128"/>
    </row>
    <row r="327" spans="2:25" s="1" customFormat="1" x14ac:dyDescent="0.3">
      <c r="B327" s="117"/>
      <c r="C327" s="117"/>
      <c r="D327" s="117"/>
      <c r="E327" s="117"/>
      <c r="F327" s="117"/>
      <c r="G327" s="117"/>
      <c r="H327" s="117"/>
      <c r="I327" s="117"/>
      <c r="J327" s="117"/>
      <c r="K327" s="117"/>
      <c r="L327" s="128"/>
      <c r="M327" s="128"/>
      <c r="N327" s="128"/>
      <c r="O327" s="128"/>
      <c r="P327" s="128"/>
      <c r="Q327" s="128"/>
      <c r="R327" s="128"/>
      <c r="S327" s="128"/>
      <c r="T327" s="128"/>
      <c r="U327" s="128"/>
      <c r="V327" s="128"/>
      <c r="W327" s="128"/>
      <c r="X327" s="128"/>
      <c r="Y327" s="128"/>
    </row>
    <row r="328" spans="2:25" s="1" customFormat="1" x14ac:dyDescent="0.3">
      <c r="B328" s="117"/>
      <c r="C328" s="117"/>
      <c r="D328" s="117"/>
      <c r="E328" s="117"/>
      <c r="F328" s="117"/>
      <c r="G328" s="117"/>
      <c r="H328" s="117"/>
      <c r="I328" s="117"/>
      <c r="J328" s="117"/>
      <c r="K328" s="117"/>
      <c r="L328" s="128"/>
      <c r="M328" s="128"/>
      <c r="N328" s="128"/>
      <c r="O328" s="128"/>
      <c r="P328" s="128"/>
      <c r="Q328" s="128"/>
      <c r="R328" s="128"/>
      <c r="S328" s="128"/>
      <c r="T328" s="128"/>
      <c r="U328" s="128"/>
      <c r="V328" s="128"/>
      <c r="W328" s="128"/>
      <c r="X328" s="128"/>
      <c r="Y328" s="128"/>
    </row>
    <row r="329" spans="2:25" s="1" customFormat="1" x14ac:dyDescent="0.3">
      <c r="B329" s="117"/>
      <c r="C329" s="117"/>
      <c r="D329" s="117"/>
      <c r="E329" s="117"/>
      <c r="F329" s="117"/>
      <c r="G329" s="117"/>
      <c r="H329" s="117"/>
      <c r="I329" s="117"/>
      <c r="J329" s="117"/>
      <c r="K329" s="117"/>
      <c r="L329" s="128"/>
      <c r="M329" s="128"/>
      <c r="N329" s="128"/>
      <c r="O329" s="128"/>
      <c r="P329" s="128"/>
      <c r="Q329" s="128"/>
      <c r="R329" s="128"/>
      <c r="S329" s="128"/>
      <c r="T329" s="128"/>
      <c r="U329" s="128"/>
      <c r="V329" s="128"/>
      <c r="W329" s="128"/>
      <c r="X329" s="128"/>
      <c r="Y329" s="128"/>
    </row>
    <row r="330" spans="2:25" s="1" customFormat="1" x14ac:dyDescent="0.3">
      <c r="B330" s="117"/>
      <c r="C330" s="117"/>
      <c r="D330" s="117"/>
      <c r="E330" s="117"/>
      <c r="F330" s="117"/>
      <c r="G330" s="117"/>
      <c r="H330" s="117"/>
      <c r="I330" s="117"/>
      <c r="J330" s="117"/>
      <c r="K330" s="117"/>
      <c r="L330" s="128"/>
      <c r="M330" s="128"/>
      <c r="N330" s="128"/>
      <c r="O330" s="128"/>
      <c r="P330" s="128"/>
      <c r="Q330" s="128"/>
      <c r="R330" s="128"/>
      <c r="S330" s="128"/>
      <c r="T330" s="128"/>
      <c r="U330" s="128"/>
      <c r="V330" s="128"/>
      <c r="W330" s="128"/>
      <c r="X330" s="128"/>
      <c r="Y330" s="128"/>
    </row>
    <row r="331" spans="2:25" s="1" customFormat="1" x14ac:dyDescent="0.3">
      <c r="B331" s="117"/>
      <c r="C331" s="117"/>
      <c r="D331" s="117"/>
      <c r="E331" s="117"/>
      <c r="F331" s="117"/>
      <c r="G331" s="117"/>
      <c r="H331" s="117"/>
      <c r="I331" s="117"/>
      <c r="J331" s="117"/>
      <c r="K331" s="117"/>
      <c r="L331" s="128"/>
      <c r="M331" s="128"/>
      <c r="N331" s="128"/>
      <c r="O331" s="128"/>
      <c r="P331" s="128"/>
      <c r="Q331" s="128"/>
      <c r="R331" s="128"/>
      <c r="S331" s="128"/>
      <c r="T331" s="128"/>
      <c r="U331" s="128"/>
      <c r="V331" s="128"/>
      <c r="W331" s="128"/>
      <c r="X331" s="128"/>
      <c r="Y331" s="128"/>
    </row>
    <row r="332" spans="2:25" s="1" customFormat="1" x14ac:dyDescent="0.3">
      <c r="B332" s="117"/>
      <c r="C332" s="117"/>
      <c r="D332" s="117"/>
      <c r="E332" s="117"/>
      <c r="F332" s="117"/>
      <c r="G332" s="117"/>
      <c r="H332" s="117"/>
      <c r="I332" s="117"/>
      <c r="J332" s="117"/>
      <c r="K332" s="117"/>
      <c r="L332" s="128"/>
      <c r="M332" s="128"/>
      <c r="N332" s="128"/>
      <c r="O332" s="128"/>
      <c r="P332" s="128"/>
      <c r="Q332" s="128"/>
      <c r="R332" s="128"/>
      <c r="S332" s="128"/>
      <c r="T332" s="128"/>
      <c r="U332" s="128"/>
      <c r="V332" s="128"/>
      <c r="W332" s="128"/>
      <c r="X332" s="128"/>
      <c r="Y332" s="128"/>
    </row>
    <row r="333" spans="2:25" s="1" customFormat="1" x14ac:dyDescent="0.3">
      <c r="B333" s="117"/>
      <c r="C333" s="117"/>
      <c r="D333" s="117"/>
      <c r="E333" s="117"/>
      <c r="F333" s="117"/>
      <c r="G333" s="117"/>
      <c r="H333" s="117"/>
      <c r="I333" s="117"/>
      <c r="J333" s="117"/>
      <c r="K333" s="117"/>
      <c r="L333" s="128"/>
      <c r="M333" s="128"/>
      <c r="N333" s="128"/>
      <c r="O333" s="128"/>
      <c r="P333" s="128"/>
      <c r="Q333" s="128"/>
      <c r="R333" s="128"/>
      <c r="S333" s="128"/>
      <c r="T333" s="128"/>
      <c r="U333" s="128"/>
      <c r="V333" s="128"/>
      <c r="W333" s="128"/>
      <c r="X333" s="128"/>
      <c r="Y333" s="128"/>
    </row>
    <row r="334" spans="2:25" s="1" customFormat="1" x14ac:dyDescent="0.3">
      <c r="B334" s="117"/>
      <c r="C334" s="117"/>
      <c r="D334" s="117"/>
      <c r="E334" s="117"/>
      <c r="F334" s="117"/>
      <c r="G334" s="117"/>
      <c r="H334" s="117"/>
      <c r="I334" s="117"/>
      <c r="J334" s="117"/>
      <c r="K334" s="117"/>
      <c r="L334" s="128"/>
      <c r="M334" s="128"/>
      <c r="N334" s="128"/>
      <c r="O334" s="128"/>
      <c r="P334" s="128"/>
      <c r="Q334" s="128"/>
      <c r="R334" s="128"/>
      <c r="S334" s="128"/>
      <c r="T334" s="128"/>
      <c r="U334" s="128"/>
      <c r="V334" s="128"/>
      <c r="W334" s="128"/>
      <c r="X334" s="128"/>
      <c r="Y334" s="128"/>
    </row>
    <row r="335" spans="2:25" s="1" customFormat="1" x14ac:dyDescent="0.3">
      <c r="B335" s="117"/>
      <c r="C335" s="117"/>
      <c r="D335" s="117"/>
      <c r="E335" s="117"/>
      <c r="F335" s="117"/>
      <c r="G335" s="117"/>
      <c r="H335" s="117"/>
      <c r="I335" s="117"/>
      <c r="J335" s="117"/>
      <c r="K335" s="117"/>
      <c r="L335" s="128"/>
      <c r="M335" s="128"/>
      <c r="N335" s="128"/>
      <c r="O335" s="128"/>
      <c r="P335" s="128"/>
      <c r="Q335" s="128"/>
      <c r="R335" s="128"/>
      <c r="S335" s="128"/>
      <c r="T335" s="128"/>
      <c r="U335" s="128"/>
      <c r="V335" s="128"/>
      <c r="W335" s="128"/>
      <c r="X335" s="128"/>
      <c r="Y335" s="128"/>
    </row>
    <row r="336" spans="2:25" s="1" customFormat="1" x14ac:dyDescent="0.3">
      <c r="B336" s="117"/>
      <c r="C336" s="117"/>
      <c r="D336" s="117"/>
      <c r="E336" s="117"/>
      <c r="F336" s="117"/>
      <c r="G336" s="117"/>
      <c r="H336" s="117"/>
      <c r="I336" s="117"/>
      <c r="J336" s="117"/>
      <c r="K336" s="117"/>
      <c r="L336" s="128"/>
      <c r="M336" s="128"/>
      <c r="N336" s="128"/>
      <c r="O336" s="128"/>
      <c r="P336" s="128"/>
      <c r="Q336" s="128"/>
      <c r="R336" s="128"/>
      <c r="S336" s="128"/>
      <c r="T336" s="128"/>
      <c r="U336" s="128"/>
      <c r="V336" s="128"/>
      <c r="W336" s="128"/>
      <c r="X336" s="128"/>
      <c r="Y336" s="128"/>
    </row>
    <row r="337" spans="2:25" s="1" customFormat="1" x14ac:dyDescent="0.3">
      <c r="B337" s="117"/>
      <c r="C337" s="117"/>
      <c r="D337" s="117"/>
      <c r="E337" s="117"/>
      <c r="F337" s="117"/>
      <c r="G337" s="117"/>
      <c r="H337" s="117"/>
      <c r="I337" s="117"/>
      <c r="J337" s="117"/>
      <c r="K337" s="117"/>
      <c r="L337" s="128"/>
      <c r="M337" s="128"/>
      <c r="N337" s="128"/>
      <c r="O337" s="128"/>
      <c r="P337" s="128"/>
      <c r="Q337" s="128"/>
      <c r="R337" s="128"/>
      <c r="S337" s="128"/>
      <c r="T337" s="128"/>
      <c r="U337" s="128"/>
      <c r="V337" s="128"/>
      <c r="W337" s="128"/>
      <c r="X337" s="128"/>
      <c r="Y337" s="128"/>
    </row>
    <row r="338" spans="2:25" s="1" customFormat="1" x14ac:dyDescent="0.3">
      <c r="B338" s="117"/>
      <c r="C338" s="117"/>
      <c r="D338" s="117"/>
      <c r="E338" s="117"/>
      <c r="F338" s="117"/>
      <c r="G338" s="117"/>
      <c r="H338" s="117"/>
      <c r="I338" s="117"/>
      <c r="J338" s="117"/>
      <c r="K338" s="117"/>
      <c r="L338" s="128"/>
      <c r="M338" s="128"/>
      <c r="N338" s="128"/>
      <c r="O338" s="128"/>
      <c r="P338" s="128"/>
      <c r="Q338" s="128"/>
      <c r="R338" s="128"/>
      <c r="S338" s="128"/>
      <c r="T338" s="128"/>
      <c r="U338" s="128"/>
      <c r="V338" s="128"/>
      <c r="W338" s="128"/>
      <c r="X338" s="128"/>
      <c r="Y338" s="128"/>
    </row>
    <row r="339" spans="2:25" s="1" customFormat="1" x14ac:dyDescent="0.3">
      <c r="B339" s="117"/>
      <c r="C339" s="117"/>
      <c r="D339" s="117"/>
      <c r="E339" s="117"/>
      <c r="F339" s="117"/>
      <c r="G339" s="117"/>
      <c r="H339" s="117"/>
      <c r="I339" s="117"/>
      <c r="J339" s="117"/>
      <c r="K339" s="117"/>
      <c r="L339" s="128"/>
      <c r="M339" s="128"/>
      <c r="N339" s="128"/>
      <c r="O339" s="128"/>
      <c r="P339" s="128"/>
      <c r="Q339" s="128"/>
      <c r="R339" s="128"/>
      <c r="S339" s="128"/>
      <c r="T339" s="128"/>
      <c r="U339" s="128"/>
      <c r="V339" s="128"/>
      <c r="W339" s="128"/>
      <c r="X339" s="128"/>
      <c r="Y339" s="128"/>
    </row>
    <row r="340" spans="2:25" s="1" customFormat="1" x14ac:dyDescent="0.3">
      <c r="B340" s="117"/>
      <c r="C340" s="117"/>
      <c r="D340" s="117"/>
      <c r="E340" s="117"/>
      <c r="F340" s="117"/>
      <c r="G340" s="117"/>
      <c r="H340" s="117"/>
      <c r="I340" s="117"/>
      <c r="J340" s="117"/>
      <c r="K340" s="117"/>
      <c r="L340" s="128"/>
      <c r="M340" s="128"/>
      <c r="N340" s="128"/>
      <c r="O340" s="128"/>
      <c r="P340" s="128"/>
      <c r="Q340" s="128"/>
      <c r="R340" s="128"/>
      <c r="S340" s="128"/>
      <c r="T340" s="128"/>
      <c r="U340" s="128"/>
      <c r="V340" s="128"/>
      <c r="W340" s="128"/>
      <c r="X340" s="128"/>
      <c r="Y340" s="128"/>
    </row>
    <row r="341" spans="2:25" s="1" customFormat="1" x14ac:dyDescent="0.3">
      <c r="B341" s="117"/>
      <c r="C341" s="117"/>
      <c r="D341" s="117"/>
      <c r="E341" s="117"/>
      <c r="F341" s="117"/>
      <c r="G341" s="117"/>
      <c r="H341" s="117"/>
      <c r="I341" s="117"/>
      <c r="J341" s="117"/>
      <c r="K341" s="117"/>
      <c r="L341" s="128"/>
      <c r="M341" s="128"/>
      <c r="N341" s="128"/>
      <c r="O341" s="128"/>
      <c r="P341" s="128"/>
      <c r="Q341" s="128"/>
      <c r="R341" s="128"/>
      <c r="S341" s="128"/>
      <c r="T341" s="128"/>
      <c r="U341" s="128"/>
      <c r="V341" s="128"/>
      <c r="W341" s="128"/>
      <c r="X341" s="128"/>
      <c r="Y341" s="128"/>
    </row>
    <row r="342" spans="2:25" s="1" customFormat="1" x14ac:dyDescent="0.3">
      <c r="B342" s="117"/>
      <c r="C342" s="117"/>
      <c r="D342" s="117"/>
      <c r="E342" s="117"/>
      <c r="F342" s="117"/>
      <c r="G342" s="117"/>
      <c r="H342" s="117"/>
      <c r="I342" s="117"/>
      <c r="J342" s="117"/>
      <c r="K342" s="117"/>
      <c r="L342" s="128"/>
      <c r="M342" s="128"/>
      <c r="N342" s="128"/>
      <c r="O342" s="128"/>
      <c r="P342" s="128"/>
      <c r="Q342" s="128"/>
      <c r="R342" s="128"/>
      <c r="S342" s="128"/>
      <c r="T342" s="128"/>
      <c r="U342" s="128"/>
      <c r="V342" s="128"/>
      <c r="W342" s="128"/>
      <c r="X342" s="128"/>
      <c r="Y342" s="128"/>
    </row>
    <row r="343" spans="2:25" s="1" customFormat="1" x14ac:dyDescent="0.3">
      <c r="B343" s="117"/>
      <c r="C343" s="117"/>
      <c r="D343" s="117"/>
      <c r="E343" s="117"/>
      <c r="F343" s="117"/>
      <c r="G343" s="117"/>
      <c r="H343" s="117"/>
      <c r="I343" s="117"/>
      <c r="J343" s="117"/>
      <c r="K343" s="117"/>
      <c r="L343" s="128"/>
      <c r="M343" s="128"/>
      <c r="N343" s="128"/>
      <c r="O343" s="128"/>
      <c r="P343" s="128"/>
      <c r="Q343" s="128"/>
      <c r="R343" s="128"/>
      <c r="S343" s="128"/>
      <c r="T343" s="128"/>
      <c r="U343" s="128"/>
      <c r="V343" s="128"/>
      <c r="W343" s="128"/>
      <c r="X343" s="128"/>
      <c r="Y343" s="128"/>
    </row>
    <row r="344" spans="2:25" s="1" customFormat="1" x14ac:dyDescent="0.3">
      <c r="B344" s="117"/>
      <c r="C344" s="117"/>
      <c r="D344" s="117"/>
      <c r="E344" s="117"/>
      <c r="F344" s="117"/>
      <c r="G344" s="117"/>
      <c r="H344" s="117"/>
      <c r="I344" s="117"/>
      <c r="J344" s="117"/>
      <c r="K344" s="117"/>
      <c r="L344" s="128"/>
      <c r="M344" s="128"/>
      <c r="N344" s="128"/>
      <c r="O344" s="128"/>
      <c r="P344" s="128"/>
      <c r="Q344" s="128"/>
      <c r="R344" s="128"/>
      <c r="S344" s="128"/>
      <c r="T344" s="128"/>
      <c r="U344" s="128"/>
      <c r="V344" s="128"/>
      <c r="W344" s="128"/>
      <c r="X344" s="128"/>
      <c r="Y344" s="128"/>
    </row>
    <row r="345" spans="2:25" s="1" customFormat="1" x14ac:dyDescent="0.3">
      <c r="B345" s="117"/>
      <c r="C345" s="117"/>
      <c r="D345" s="117"/>
      <c r="E345" s="117"/>
      <c r="F345" s="117"/>
      <c r="G345" s="117"/>
      <c r="H345" s="117"/>
      <c r="I345" s="117"/>
      <c r="J345" s="117"/>
      <c r="K345" s="117"/>
      <c r="L345" s="128"/>
      <c r="M345" s="128"/>
      <c r="N345" s="128"/>
      <c r="O345" s="128"/>
      <c r="P345" s="128"/>
      <c r="Q345" s="128"/>
      <c r="R345" s="128"/>
      <c r="S345" s="128"/>
      <c r="T345" s="128"/>
      <c r="U345" s="128"/>
      <c r="V345" s="128"/>
      <c r="W345" s="128"/>
      <c r="X345" s="128"/>
      <c r="Y345" s="128"/>
    </row>
    <row r="346" spans="2:25" s="1" customFormat="1" x14ac:dyDescent="0.3">
      <c r="B346" s="117"/>
      <c r="C346" s="117"/>
      <c r="D346" s="117"/>
      <c r="E346" s="117"/>
      <c r="F346" s="117"/>
      <c r="G346" s="117"/>
      <c r="H346" s="117"/>
      <c r="I346" s="117"/>
      <c r="J346" s="117"/>
      <c r="K346" s="117"/>
      <c r="L346" s="128"/>
      <c r="M346" s="128"/>
      <c r="N346" s="128"/>
      <c r="O346" s="128"/>
      <c r="P346" s="128"/>
      <c r="Q346" s="128"/>
      <c r="R346" s="128"/>
      <c r="S346" s="128"/>
      <c r="T346" s="128"/>
      <c r="U346" s="128"/>
      <c r="V346" s="128"/>
      <c r="W346" s="128"/>
      <c r="X346" s="128"/>
      <c r="Y346" s="128"/>
    </row>
    <row r="347" spans="2:25" s="1" customFormat="1" x14ac:dyDescent="0.3">
      <c r="B347" s="117"/>
      <c r="C347" s="117"/>
      <c r="D347" s="117"/>
      <c r="E347" s="117"/>
      <c r="F347" s="117"/>
      <c r="G347" s="117"/>
      <c r="H347" s="117"/>
      <c r="I347" s="117"/>
      <c r="J347" s="117"/>
      <c r="K347" s="117"/>
      <c r="L347" s="128"/>
      <c r="M347" s="128"/>
      <c r="N347" s="128"/>
      <c r="O347" s="128"/>
      <c r="P347" s="128"/>
      <c r="Q347" s="128"/>
      <c r="R347" s="128"/>
      <c r="S347" s="128"/>
      <c r="T347" s="128"/>
      <c r="U347" s="128"/>
      <c r="V347" s="128"/>
      <c r="W347" s="128"/>
      <c r="X347" s="128"/>
      <c r="Y347" s="128"/>
    </row>
    <row r="348" spans="2:25" s="1" customFormat="1" x14ac:dyDescent="0.3">
      <c r="B348" s="117"/>
      <c r="C348" s="117"/>
      <c r="D348" s="117"/>
      <c r="E348" s="117"/>
      <c r="F348" s="117"/>
      <c r="G348" s="117"/>
      <c r="H348" s="117"/>
      <c r="I348" s="117"/>
      <c r="J348" s="117"/>
      <c r="K348" s="117"/>
      <c r="L348" s="128"/>
      <c r="M348" s="128"/>
      <c r="N348" s="128"/>
      <c r="O348" s="128"/>
      <c r="P348" s="128"/>
      <c r="Q348" s="128"/>
      <c r="R348" s="128"/>
      <c r="S348" s="128"/>
      <c r="T348" s="128"/>
      <c r="U348" s="128"/>
      <c r="V348" s="128"/>
      <c r="W348" s="128"/>
      <c r="X348" s="128"/>
      <c r="Y348" s="128"/>
    </row>
    <row r="349" spans="2:25" s="1" customFormat="1" x14ac:dyDescent="0.3">
      <c r="B349" s="117"/>
      <c r="C349" s="117"/>
      <c r="D349" s="117"/>
      <c r="E349" s="117"/>
      <c r="F349" s="117"/>
      <c r="G349" s="117"/>
      <c r="H349" s="117"/>
      <c r="I349" s="117"/>
      <c r="J349" s="117"/>
      <c r="K349" s="117"/>
      <c r="L349" s="128"/>
      <c r="M349" s="128"/>
      <c r="N349" s="128"/>
      <c r="O349" s="128"/>
      <c r="P349" s="128"/>
      <c r="Q349" s="128"/>
      <c r="R349" s="128"/>
      <c r="S349" s="128"/>
      <c r="T349" s="128"/>
      <c r="U349" s="128"/>
      <c r="V349" s="128"/>
      <c r="W349" s="128"/>
      <c r="X349" s="128"/>
      <c r="Y349" s="128"/>
    </row>
    <row r="350" spans="2:25" s="1" customFormat="1" x14ac:dyDescent="0.3">
      <c r="B350" s="117"/>
      <c r="C350" s="117"/>
      <c r="D350" s="117"/>
      <c r="E350" s="117"/>
      <c r="F350" s="117"/>
      <c r="G350" s="117"/>
      <c r="H350" s="117"/>
      <c r="I350" s="117"/>
      <c r="J350" s="117"/>
      <c r="K350" s="117"/>
      <c r="L350" s="128"/>
      <c r="M350" s="128"/>
      <c r="N350" s="128"/>
      <c r="O350" s="128"/>
      <c r="P350" s="128"/>
      <c r="Q350" s="128"/>
      <c r="R350" s="128"/>
      <c r="S350" s="128"/>
      <c r="T350" s="128"/>
      <c r="U350" s="128"/>
      <c r="V350" s="128"/>
      <c r="W350" s="128"/>
      <c r="X350" s="128"/>
      <c r="Y350" s="128"/>
    </row>
    <row r="351" spans="2:25" s="1" customFormat="1" x14ac:dyDescent="0.3">
      <c r="B351" s="117"/>
      <c r="C351" s="117"/>
      <c r="D351" s="117"/>
      <c r="E351" s="117"/>
      <c r="F351" s="117"/>
      <c r="G351" s="117"/>
      <c r="H351" s="117"/>
      <c r="I351" s="117"/>
      <c r="J351" s="117"/>
      <c r="K351" s="117"/>
      <c r="L351" s="128"/>
      <c r="M351" s="128"/>
      <c r="N351" s="128"/>
      <c r="O351" s="128"/>
      <c r="P351" s="128"/>
      <c r="Q351" s="128"/>
      <c r="R351" s="128"/>
      <c r="S351" s="128"/>
      <c r="T351" s="128"/>
      <c r="U351" s="128"/>
      <c r="V351" s="128"/>
      <c r="W351" s="128"/>
      <c r="X351" s="128"/>
      <c r="Y351" s="128"/>
    </row>
    <row r="352" spans="2:25" s="1" customFormat="1" x14ac:dyDescent="0.3">
      <c r="B352" s="117"/>
      <c r="C352" s="117"/>
      <c r="D352" s="117"/>
      <c r="E352" s="117"/>
      <c r="F352" s="117"/>
      <c r="G352" s="117"/>
      <c r="H352" s="117"/>
      <c r="I352" s="117"/>
      <c r="J352" s="117"/>
      <c r="K352" s="117"/>
      <c r="L352" s="128"/>
      <c r="M352" s="128"/>
      <c r="N352" s="128"/>
      <c r="O352" s="128"/>
      <c r="P352" s="128"/>
      <c r="Q352" s="128"/>
      <c r="R352" s="128"/>
      <c r="S352" s="128"/>
      <c r="T352" s="128"/>
      <c r="U352" s="128"/>
      <c r="V352" s="128"/>
      <c r="W352" s="128"/>
      <c r="X352" s="128"/>
      <c r="Y352" s="128"/>
    </row>
    <row r="353" spans="2:25" s="1" customFormat="1" x14ac:dyDescent="0.3">
      <c r="B353" s="117"/>
      <c r="C353" s="117"/>
      <c r="D353" s="117"/>
      <c r="E353" s="117"/>
      <c r="F353" s="117"/>
      <c r="G353" s="117"/>
      <c r="H353" s="117"/>
      <c r="I353" s="117"/>
      <c r="J353" s="117"/>
      <c r="K353" s="117"/>
      <c r="L353" s="128"/>
      <c r="M353" s="128"/>
      <c r="N353" s="128"/>
      <c r="O353" s="128"/>
      <c r="P353" s="128"/>
      <c r="Q353" s="128"/>
      <c r="R353" s="128"/>
      <c r="S353" s="128"/>
      <c r="T353" s="128"/>
      <c r="U353" s="128"/>
      <c r="V353" s="128"/>
      <c r="W353" s="128"/>
      <c r="X353" s="128"/>
      <c r="Y353" s="128"/>
    </row>
    <row r="354" spans="2:25" s="1" customFormat="1" x14ac:dyDescent="0.3">
      <c r="B354" s="117"/>
      <c r="C354" s="117"/>
      <c r="D354" s="117"/>
      <c r="E354" s="117"/>
      <c r="F354" s="117"/>
      <c r="G354" s="117"/>
      <c r="H354" s="117"/>
      <c r="I354" s="117"/>
      <c r="J354" s="117"/>
      <c r="K354" s="117"/>
      <c r="L354" s="128"/>
      <c r="M354" s="128"/>
      <c r="N354" s="128"/>
      <c r="O354" s="128"/>
      <c r="P354" s="128"/>
      <c r="Q354" s="128"/>
      <c r="R354" s="128"/>
      <c r="S354" s="128"/>
      <c r="T354" s="128"/>
      <c r="U354" s="128"/>
      <c r="V354" s="128"/>
      <c r="W354" s="128"/>
      <c r="X354" s="128"/>
      <c r="Y354" s="128"/>
    </row>
    <row r="355" spans="2:25" s="1" customFormat="1" x14ac:dyDescent="0.3">
      <c r="B355" s="117"/>
      <c r="C355" s="117"/>
      <c r="D355" s="117"/>
      <c r="E355" s="117"/>
      <c r="F355" s="117"/>
      <c r="G355" s="117"/>
      <c r="H355" s="117"/>
      <c r="I355" s="117"/>
      <c r="J355" s="117"/>
      <c r="K355" s="117"/>
      <c r="L355" s="128"/>
      <c r="M355" s="128"/>
      <c r="N355" s="128"/>
      <c r="O355" s="128"/>
      <c r="P355" s="128"/>
      <c r="Q355" s="128"/>
      <c r="R355" s="128"/>
      <c r="S355" s="128"/>
      <c r="T355" s="128"/>
      <c r="U355" s="128"/>
      <c r="V355" s="128"/>
      <c r="W355" s="128"/>
      <c r="X355" s="128"/>
      <c r="Y355" s="128"/>
    </row>
    <row r="356" spans="2:25" s="1" customFormat="1" x14ac:dyDescent="0.3">
      <c r="B356" s="117"/>
      <c r="C356" s="117"/>
      <c r="D356" s="117"/>
      <c r="E356" s="117"/>
      <c r="F356" s="117"/>
      <c r="G356" s="117"/>
      <c r="H356" s="117"/>
      <c r="I356" s="117"/>
      <c r="J356" s="117"/>
      <c r="K356" s="117"/>
      <c r="L356" s="128"/>
      <c r="M356" s="128"/>
      <c r="N356" s="128"/>
      <c r="O356" s="128"/>
      <c r="P356" s="128"/>
      <c r="Q356" s="128"/>
      <c r="R356" s="128"/>
      <c r="S356" s="128"/>
      <c r="T356" s="128"/>
      <c r="U356" s="128"/>
      <c r="V356" s="128"/>
      <c r="W356" s="128"/>
      <c r="X356" s="128"/>
      <c r="Y356" s="128"/>
    </row>
    <row r="357" spans="2:25" s="1" customFormat="1" x14ac:dyDescent="0.3">
      <c r="B357" s="117"/>
      <c r="C357" s="117"/>
      <c r="D357" s="117"/>
      <c r="E357" s="117"/>
      <c r="F357" s="117"/>
      <c r="G357" s="117"/>
      <c r="H357" s="117"/>
      <c r="I357" s="117"/>
      <c r="J357" s="117"/>
      <c r="K357" s="117"/>
      <c r="L357" s="128"/>
      <c r="M357" s="128"/>
      <c r="N357" s="128"/>
      <c r="O357" s="128"/>
      <c r="P357" s="128"/>
      <c r="Q357" s="128"/>
      <c r="R357" s="128"/>
      <c r="S357" s="128"/>
      <c r="T357" s="128"/>
      <c r="U357" s="128"/>
      <c r="V357" s="128"/>
      <c r="W357" s="128"/>
      <c r="X357" s="128"/>
      <c r="Y357" s="128"/>
    </row>
    <row r="358" spans="2:25" s="1" customFormat="1" x14ac:dyDescent="0.3">
      <c r="B358" s="117"/>
      <c r="C358" s="117"/>
      <c r="D358" s="117"/>
      <c r="E358" s="117"/>
      <c r="F358" s="117"/>
      <c r="G358" s="117"/>
      <c r="H358" s="117"/>
      <c r="I358" s="117"/>
      <c r="J358" s="117"/>
      <c r="K358" s="117"/>
      <c r="L358" s="128"/>
      <c r="M358" s="128"/>
      <c r="N358" s="128"/>
      <c r="O358" s="128"/>
      <c r="P358" s="128"/>
      <c r="Q358" s="128"/>
      <c r="R358" s="128"/>
      <c r="S358" s="128"/>
      <c r="T358" s="128"/>
      <c r="U358" s="128"/>
      <c r="V358" s="128"/>
      <c r="W358" s="128"/>
      <c r="X358" s="128"/>
      <c r="Y358" s="128"/>
    </row>
    <row r="359" spans="2:25" s="1" customFormat="1" x14ac:dyDescent="0.3">
      <c r="B359" s="117"/>
      <c r="C359" s="117"/>
      <c r="D359" s="117"/>
      <c r="E359" s="117"/>
      <c r="F359" s="117"/>
      <c r="G359" s="117"/>
      <c r="H359" s="117"/>
      <c r="I359" s="117"/>
      <c r="J359" s="117"/>
      <c r="K359" s="117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</row>
    <row r="360" spans="2:25" s="1" customFormat="1" x14ac:dyDescent="0.3">
      <c r="B360" s="117"/>
      <c r="C360" s="117"/>
      <c r="D360" s="117"/>
      <c r="E360" s="117"/>
      <c r="F360" s="117"/>
      <c r="G360" s="117"/>
      <c r="H360" s="117"/>
      <c r="I360" s="117"/>
      <c r="J360" s="117"/>
      <c r="K360" s="117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</row>
    <row r="361" spans="2:25" s="1" customFormat="1" x14ac:dyDescent="0.3">
      <c r="B361" s="117"/>
      <c r="C361" s="117"/>
      <c r="D361" s="117"/>
      <c r="E361" s="117"/>
      <c r="F361" s="117"/>
      <c r="G361" s="117"/>
      <c r="H361" s="117"/>
      <c r="I361" s="117"/>
      <c r="J361" s="117"/>
      <c r="K361" s="117"/>
      <c r="L361" s="128"/>
      <c r="M361" s="128"/>
      <c r="N361" s="128"/>
      <c r="O361" s="128"/>
      <c r="P361" s="128"/>
      <c r="Q361" s="128"/>
      <c r="R361" s="128"/>
      <c r="S361" s="128"/>
      <c r="T361" s="128"/>
      <c r="U361" s="128"/>
      <c r="V361" s="128"/>
      <c r="W361" s="128"/>
      <c r="X361" s="128"/>
      <c r="Y361" s="128"/>
    </row>
    <row r="362" spans="2:25" s="1" customFormat="1" x14ac:dyDescent="0.3">
      <c r="B362" s="117"/>
      <c r="C362" s="117"/>
      <c r="D362" s="117"/>
      <c r="E362" s="117"/>
      <c r="F362" s="117"/>
      <c r="G362" s="117"/>
      <c r="H362" s="117"/>
      <c r="I362" s="117"/>
      <c r="J362" s="117"/>
      <c r="K362" s="117"/>
      <c r="L362" s="128"/>
      <c r="M362" s="128"/>
      <c r="N362" s="128"/>
      <c r="O362" s="128"/>
      <c r="P362" s="128"/>
      <c r="Q362" s="128"/>
      <c r="R362" s="128"/>
      <c r="S362" s="128"/>
      <c r="T362" s="128"/>
      <c r="U362" s="128"/>
      <c r="V362" s="128"/>
      <c r="W362" s="128"/>
      <c r="X362" s="128"/>
      <c r="Y362" s="128"/>
    </row>
    <row r="363" spans="2:25" s="1" customFormat="1" x14ac:dyDescent="0.3">
      <c r="B363" s="117"/>
      <c r="C363" s="117"/>
      <c r="D363" s="117"/>
      <c r="E363" s="117"/>
      <c r="F363" s="117"/>
      <c r="G363" s="117"/>
      <c r="H363" s="117"/>
      <c r="I363" s="117"/>
      <c r="J363" s="117"/>
      <c r="K363" s="117"/>
      <c r="L363" s="128"/>
      <c r="M363" s="128"/>
      <c r="N363" s="128"/>
      <c r="O363" s="128"/>
      <c r="P363" s="128"/>
      <c r="Q363" s="128"/>
      <c r="R363" s="128"/>
      <c r="S363" s="128"/>
      <c r="T363" s="128"/>
      <c r="U363" s="128"/>
      <c r="V363" s="128"/>
      <c r="W363" s="128"/>
      <c r="X363" s="128"/>
      <c r="Y363" s="128"/>
    </row>
    <row r="364" spans="2:25" s="1" customFormat="1" x14ac:dyDescent="0.3">
      <c r="B364" s="117"/>
      <c r="C364" s="117"/>
      <c r="D364" s="117"/>
      <c r="E364" s="117"/>
      <c r="F364" s="117"/>
      <c r="G364" s="117"/>
      <c r="H364" s="117"/>
      <c r="I364" s="117"/>
      <c r="J364" s="117"/>
      <c r="K364" s="117"/>
      <c r="L364" s="128"/>
      <c r="M364" s="128"/>
      <c r="N364" s="128"/>
      <c r="O364" s="128"/>
      <c r="P364" s="128"/>
      <c r="Q364" s="128"/>
      <c r="R364" s="128"/>
      <c r="S364" s="128"/>
      <c r="T364" s="128"/>
      <c r="U364" s="128"/>
      <c r="V364" s="128"/>
      <c r="W364" s="128"/>
      <c r="X364" s="128"/>
      <c r="Y364" s="128"/>
    </row>
    <row r="365" spans="2:25" s="1" customFormat="1" x14ac:dyDescent="0.3">
      <c r="B365" s="117"/>
      <c r="C365" s="117"/>
      <c r="D365" s="117"/>
      <c r="E365" s="117"/>
      <c r="F365" s="117"/>
      <c r="G365" s="117"/>
      <c r="H365" s="117"/>
      <c r="I365" s="117"/>
      <c r="J365" s="117"/>
      <c r="K365" s="117"/>
      <c r="L365" s="128"/>
      <c r="M365" s="128"/>
      <c r="N365" s="128"/>
      <c r="O365" s="128"/>
      <c r="P365" s="128"/>
      <c r="Q365" s="128"/>
      <c r="R365" s="128"/>
      <c r="S365" s="128"/>
      <c r="T365" s="128"/>
      <c r="U365" s="128"/>
      <c r="V365" s="128"/>
      <c r="W365" s="128"/>
      <c r="X365" s="128"/>
      <c r="Y365" s="128"/>
    </row>
    <row r="366" spans="2:25" s="1" customFormat="1" x14ac:dyDescent="0.3">
      <c r="B366" s="117"/>
      <c r="C366" s="117"/>
      <c r="D366" s="117"/>
      <c r="E366" s="117"/>
      <c r="F366" s="117"/>
      <c r="G366" s="117"/>
      <c r="H366" s="117"/>
      <c r="I366" s="117"/>
      <c r="J366" s="117"/>
      <c r="K366" s="117"/>
      <c r="L366" s="128"/>
      <c r="M366" s="128"/>
      <c r="N366" s="128"/>
      <c r="O366" s="128"/>
      <c r="P366" s="128"/>
      <c r="Q366" s="128"/>
      <c r="R366" s="128"/>
      <c r="S366" s="128"/>
      <c r="T366" s="128"/>
      <c r="U366" s="128"/>
      <c r="V366" s="128"/>
      <c r="W366" s="128"/>
      <c r="X366" s="128"/>
      <c r="Y366" s="128"/>
    </row>
    <row r="367" spans="2:25" s="1" customFormat="1" x14ac:dyDescent="0.3">
      <c r="B367" s="117"/>
      <c r="C367" s="117"/>
      <c r="D367" s="117"/>
      <c r="E367" s="117"/>
      <c r="F367" s="117"/>
      <c r="G367" s="117"/>
      <c r="H367" s="117"/>
      <c r="I367" s="117"/>
      <c r="J367" s="117"/>
      <c r="K367" s="117"/>
      <c r="L367" s="128"/>
      <c r="M367" s="128"/>
      <c r="N367" s="128"/>
      <c r="O367" s="128"/>
      <c r="P367" s="128"/>
      <c r="Q367" s="128"/>
      <c r="R367" s="128"/>
      <c r="S367" s="128"/>
      <c r="T367" s="128"/>
      <c r="U367" s="128"/>
      <c r="V367" s="128"/>
      <c r="W367" s="128"/>
      <c r="X367" s="128"/>
      <c r="Y367" s="128"/>
    </row>
    <row r="368" spans="2:25" s="1" customFormat="1" x14ac:dyDescent="0.3">
      <c r="B368" s="117"/>
      <c r="C368" s="117"/>
      <c r="D368" s="117"/>
      <c r="E368" s="117"/>
      <c r="F368" s="117"/>
      <c r="G368" s="117"/>
      <c r="H368" s="117"/>
      <c r="I368" s="117"/>
      <c r="J368" s="117"/>
      <c r="K368" s="117"/>
      <c r="L368" s="128"/>
      <c r="M368" s="128"/>
      <c r="N368" s="128"/>
      <c r="O368" s="128"/>
      <c r="P368" s="128"/>
      <c r="Q368" s="128"/>
      <c r="R368" s="128"/>
      <c r="S368" s="128"/>
      <c r="T368" s="128"/>
      <c r="U368" s="128"/>
      <c r="V368" s="128"/>
      <c r="W368" s="128"/>
      <c r="X368" s="128"/>
      <c r="Y368" s="128"/>
    </row>
    <row r="369" spans="2:25" s="1" customFormat="1" x14ac:dyDescent="0.3">
      <c r="B369" s="117"/>
      <c r="C369" s="117"/>
      <c r="D369" s="117"/>
      <c r="E369" s="117"/>
      <c r="F369" s="117"/>
      <c r="G369" s="117"/>
      <c r="H369" s="117"/>
      <c r="I369" s="117"/>
      <c r="J369" s="117"/>
      <c r="K369" s="117"/>
      <c r="L369" s="128"/>
      <c r="M369" s="128"/>
      <c r="N369" s="128"/>
      <c r="O369" s="128"/>
      <c r="P369" s="128"/>
      <c r="Q369" s="128"/>
      <c r="R369" s="128"/>
      <c r="S369" s="128"/>
      <c r="T369" s="128"/>
      <c r="U369" s="128"/>
      <c r="V369" s="128"/>
      <c r="W369" s="128"/>
      <c r="X369" s="128"/>
      <c r="Y369" s="128"/>
    </row>
    <row r="370" spans="2:25" s="1" customFormat="1" x14ac:dyDescent="0.3">
      <c r="B370" s="117"/>
      <c r="C370" s="117"/>
      <c r="D370" s="117"/>
      <c r="E370" s="117"/>
      <c r="F370" s="117"/>
      <c r="G370" s="117"/>
      <c r="H370" s="117"/>
      <c r="I370" s="117"/>
      <c r="J370" s="117"/>
      <c r="K370" s="117"/>
      <c r="L370" s="128"/>
      <c r="M370" s="128"/>
      <c r="N370" s="128"/>
      <c r="O370" s="128"/>
      <c r="P370" s="128"/>
      <c r="Q370" s="128"/>
      <c r="R370" s="128"/>
      <c r="S370" s="128"/>
      <c r="T370" s="128"/>
      <c r="U370" s="128"/>
      <c r="V370" s="128"/>
      <c r="W370" s="128"/>
      <c r="X370" s="128"/>
      <c r="Y370" s="128"/>
    </row>
    <row r="371" spans="2:25" s="1" customFormat="1" x14ac:dyDescent="0.3">
      <c r="B371" s="117"/>
      <c r="C371" s="117"/>
      <c r="D371" s="117"/>
      <c r="E371" s="117"/>
      <c r="F371" s="117"/>
      <c r="G371" s="117"/>
      <c r="H371" s="117"/>
      <c r="I371" s="117"/>
      <c r="J371" s="117"/>
      <c r="K371" s="117"/>
      <c r="L371" s="128"/>
      <c r="M371" s="128"/>
      <c r="N371" s="128"/>
      <c r="O371" s="128"/>
      <c r="P371" s="128"/>
      <c r="Q371" s="128"/>
      <c r="R371" s="128"/>
      <c r="S371" s="128"/>
      <c r="T371" s="128"/>
      <c r="U371" s="128"/>
      <c r="V371" s="128"/>
      <c r="W371" s="128"/>
      <c r="X371" s="128"/>
      <c r="Y371" s="128"/>
    </row>
    <row r="372" spans="2:25" s="1" customFormat="1" x14ac:dyDescent="0.3">
      <c r="B372" s="117"/>
      <c r="C372" s="117"/>
      <c r="D372" s="117"/>
      <c r="E372" s="117"/>
      <c r="F372" s="117"/>
      <c r="G372" s="117"/>
      <c r="H372" s="117"/>
      <c r="I372" s="117"/>
      <c r="J372" s="117"/>
      <c r="K372" s="117"/>
      <c r="L372" s="128"/>
      <c r="M372" s="128"/>
      <c r="N372" s="128"/>
      <c r="O372" s="128"/>
      <c r="P372" s="128"/>
      <c r="Q372" s="128"/>
      <c r="R372" s="128"/>
      <c r="S372" s="128"/>
      <c r="T372" s="128"/>
      <c r="U372" s="128"/>
      <c r="V372" s="128"/>
      <c r="W372" s="128"/>
      <c r="X372" s="128"/>
      <c r="Y372" s="128"/>
    </row>
    <row r="373" spans="2:25" s="1" customFormat="1" x14ac:dyDescent="0.3">
      <c r="B373" s="117"/>
      <c r="C373" s="117"/>
      <c r="D373" s="117"/>
      <c r="E373" s="117"/>
      <c r="F373" s="117"/>
      <c r="G373" s="117"/>
      <c r="H373" s="117"/>
      <c r="I373" s="117"/>
      <c r="J373" s="117"/>
      <c r="K373" s="117"/>
      <c r="L373" s="128"/>
      <c r="M373" s="128"/>
      <c r="N373" s="128"/>
      <c r="O373" s="128"/>
      <c r="P373" s="128"/>
      <c r="Q373" s="128"/>
      <c r="R373" s="128"/>
      <c r="S373" s="128"/>
      <c r="T373" s="128"/>
      <c r="U373" s="128"/>
      <c r="V373" s="128"/>
      <c r="W373" s="128"/>
      <c r="X373" s="128"/>
      <c r="Y373" s="128"/>
    </row>
    <row r="374" spans="2:25" s="1" customFormat="1" x14ac:dyDescent="0.3">
      <c r="B374" s="117"/>
      <c r="C374" s="117"/>
      <c r="D374" s="117"/>
      <c r="E374" s="117"/>
      <c r="F374" s="117"/>
      <c r="G374" s="117"/>
      <c r="H374" s="117"/>
      <c r="I374" s="117"/>
      <c r="J374" s="117"/>
      <c r="K374" s="117"/>
      <c r="L374" s="128"/>
      <c r="M374" s="128"/>
      <c r="N374" s="128"/>
      <c r="O374" s="128"/>
      <c r="P374" s="128"/>
      <c r="Q374" s="128"/>
      <c r="R374" s="128"/>
      <c r="S374" s="128"/>
      <c r="T374" s="128"/>
      <c r="U374" s="128"/>
      <c r="V374" s="128"/>
      <c r="W374" s="128"/>
      <c r="X374" s="128"/>
      <c r="Y374" s="128"/>
    </row>
    <row r="375" spans="2:25" s="1" customFormat="1" x14ac:dyDescent="0.3">
      <c r="B375" s="117"/>
      <c r="C375" s="117"/>
      <c r="D375" s="117"/>
      <c r="E375" s="117"/>
      <c r="F375" s="117"/>
      <c r="G375" s="117"/>
      <c r="H375" s="117"/>
      <c r="I375" s="117"/>
      <c r="J375" s="117"/>
      <c r="K375" s="117"/>
      <c r="L375" s="128"/>
      <c r="M375" s="128"/>
      <c r="N375" s="128"/>
      <c r="O375" s="128"/>
      <c r="P375" s="128"/>
      <c r="Q375" s="128"/>
      <c r="R375" s="128"/>
      <c r="S375" s="128"/>
      <c r="T375" s="128"/>
      <c r="U375" s="128"/>
      <c r="V375" s="128"/>
      <c r="W375" s="128"/>
      <c r="X375" s="128"/>
      <c r="Y375" s="128"/>
    </row>
    <row r="376" spans="2:25" s="1" customFormat="1" x14ac:dyDescent="0.3">
      <c r="B376" s="117"/>
      <c r="C376" s="117"/>
      <c r="D376" s="117"/>
      <c r="E376" s="117"/>
      <c r="F376" s="117"/>
      <c r="G376" s="117"/>
      <c r="H376" s="117"/>
      <c r="I376" s="117"/>
      <c r="J376" s="117"/>
      <c r="K376" s="117"/>
      <c r="L376" s="128"/>
      <c r="M376" s="128"/>
      <c r="N376" s="128"/>
      <c r="O376" s="128"/>
      <c r="P376" s="128"/>
      <c r="Q376" s="128"/>
      <c r="R376" s="128"/>
      <c r="S376" s="128"/>
      <c r="T376" s="128"/>
      <c r="U376" s="128"/>
      <c r="V376" s="128"/>
      <c r="W376" s="128"/>
      <c r="X376" s="128"/>
      <c r="Y376" s="128"/>
    </row>
    <row r="377" spans="2:25" s="1" customFormat="1" x14ac:dyDescent="0.3">
      <c r="B377" s="117"/>
      <c r="C377" s="117"/>
      <c r="D377" s="117"/>
      <c r="E377" s="117"/>
      <c r="F377" s="117"/>
      <c r="G377" s="117"/>
      <c r="H377" s="117"/>
      <c r="I377" s="117"/>
      <c r="J377" s="117"/>
      <c r="K377" s="117"/>
      <c r="L377" s="128"/>
      <c r="M377" s="128"/>
      <c r="N377" s="128"/>
      <c r="O377" s="128"/>
      <c r="P377" s="128"/>
      <c r="Q377" s="128"/>
      <c r="R377" s="128"/>
      <c r="S377" s="128"/>
      <c r="T377" s="128"/>
      <c r="U377" s="128"/>
      <c r="V377" s="128"/>
      <c r="W377" s="128"/>
      <c r="X377" s="128"/>
      <c r="Y377" s="128"/>
    </row>
    <row r="378" spans="2:25" s="1" customFormat="1" x14ac:dyDescent="0.3">
      <c r="B378" s="117"/>
      <c r="C378" s="117"/>
      <c r="D378" s="117"/>
      <c r="E378" s="117"/>
      <c r="F378" s="117"/>
      <c r="G378" s="117"/>
      <c r="H378" s="117"/>
      <c r="I378" s="117"/>
      <c r="J378" s="117"/>
      <c r="K378" s="117"/>
      <c r="L378" s="128"/>
      <c r="M378" s="128"/>
      <c r="N378" s="128"/>
      <c r="O378" s="128"/>
      <c r="P378" s="128"/>
      <c r="Q378" s="128"/>
      <c r="R378" s="128"/>
      <c r="S378" s="128"/>
      <c r="T378" s="128"/>
      <c r="U378" s="128"/>
      <c r="V378" s="128"/>
      <c r="W378" s="128"/>
      <c r="X378" s="128"/>
      <c r="Y378" s="128"/>
    </row>
    <row r="379" spans="2:25" s="1" customFormat="1" x14ac:dyDescent="0.3">
      <c r="B379" s="117"/>
      <c r="C379" s="117"/>
      <c r="D379" s="117"/>
      <c r="E379" s="117"/>
      <c r="F379" s="117"/>
      <c r="G379" s="117"/>
      <c r="H379" s="117"/>
      <c r="I379" s="117"/>
      <c r="J379" s="117"/>
      <c r="K379" s="117"/>
      <c r="L379" s="128"/>
      <c r="M379" s="128"/>
      <c r="N379" s="128"/>
      <c r="O379" s="128"/>
      <c r="P379" s="128"/>
      <c r="Q379" s="128"/>
      <c r="R379" s="128"/>
      <c r="S379" s="128"/>
      <c r="T379" s="128"/>
      <c r="U379" s="128"/>
      <c r="V379" s="128"/>
      <c r="W379" s="128"/>
      <c r="X379" s="128"/>
      <c r="Y379" s="128"/>
    </row>
    <row r="380" spans="2:25" s="1" customFormat="1" x14ac:dyDescent="0.3">
      <c r="B380" s="117"/>
      <c r="C380" s="117"/>
      <c r="D380" s="117"/>
      <c r="E380" s="117"/>
      <c r="F380" s="117"/>
      <c r="G380" s="117"/>
      <c r="H380" s="117"/>
      <c r="I380" s="117"/>
      <c r="J380" s="117"/>
      <c r="K380" s="117"/>
      <c r="L380" s="128"/>
      <c r="M380" s="128"/>
      <c r="N380" s="128"/>
      <c r="O380" s="128"/>
      <c r="P380" s="128"/>
      <c r="Q380" s="128"/>
      <c r="R380" s="128"/>
      <c r="S380" s="128"/>
      <c r="T380" s="128"/>
      <c r="U380" s="128"/>
      <c r="V380" s="128"/>
      <c r="W380" s="128"/>
      <c r="X380" s="128"/>
      <c r="Y380" s="128"/>
    </row>
    <row r="381" spans="2:25" s="1" customFormat="1" x14ac:dyDescent="0.3">
      <c r="B381" s="117"/>
      <c r="C381" s="117"/>
      <c r="D381" s="117"/>
      <c r="E381" s="117"/>
      <c r="F381" s="117"/>
      <c r="G381" s="117"/>
      <c r="H381" s="117"/>
      <c r="I381" s="117"/>
      <c r="J381" s="117"/>
      <c r="K381" s="117"/>
      <c r="L381" s="128"/>
      <c r="M381" s="128"/>
      <c r="N381" s="128"/>
      <c r="O381" s="128"/>
      <c r="P381" s="128"/>
      <c r="Q381" s="128"/>
      <c r="R381" s="128"/>
      <c r="S381" s="128"/>
      <c r="T381" s="128"/>
      <c r="U381" s="128"/>
      <c r="V381" s="128"/>
      <c r="W381" s="128"/>
      <c r="X381" s="128"/>
      <c r="Y381" s="128"/>
    </row>
    <row r="382" spans="2:25" s="1" customFormat="1" x14ac:dyDescent="0.3">
      <c r="B382" s="117"/>
      <c r="C382" s="117"/>
      <c r="D382" s="117"/>
      <c r="E382" s="117"/>
      <c r="F382" s="117"/>
      <c r="G382" s="117"/>
      <c r="H382" s="117"/>
      <c r="I382" s="117"/>
      <c r="J382" s="117"/>
      <c r="K382" s="117"/>
      <c r="L382" s="128"/>
      <c r="M382" s="128"/>
      <c r="N382" s="128"/>
      <c r="O382" s="128"/>
      <c r="P382" s="128"/>
      <c r="Q382" s="128"/>
      <c r="R382" s="128"/>
      <c r="S382" s="128"/>
      <c r="T382" s="128"/>
      <c r="U382" s="128"/>
      <c r="V382" s="128"/>
      <c r="W382" s="128"/>
      <c r="X382" s="128"/>
      <c r="Y382" s="128"/>
    </row>
    <row r="383" spans="2:25" s="1" customFormat="1" x14ac:dyDescent="0.3">
      <c r="B383" s="117"/>
      <c r="C383" s="117"/>
      <c r="D383" s="117"/>
      <c r="E383" s="117"/>
      <c r="F383" s="117"/>
      <c r="G383" s="117"/>
      <c r="H383" s="117"/>
      <c r="I383" s="117"/>
      <c r="J383" s="117"/>
      <c r="K383" s="117"/>
      <c r="L383" s="128"/>
      <c r="M383" s="128"/>
      <c r="N383" s="128"/>
      <c r="O383" s="128"/>
      <c r="P383" s="128"/>
      <c r="Q383" s="128"/>
      <c r="R383" s="128"/>
      <c r="S383" s="128"/>
      <c r="T383" s="128"/>
      <c r="U383" s="128"/>
      <c r="V383" s="128"/>
      <c r="W383" s="128"/>
      <c r="X383" s="128"/>
      <c r="Y383" s="128"/>
    </row>
    <row r="384" spans="2:25" s="1" customFormat="1" x14ac:dyDescent="0.3">
      <c r="B384" s="117"/>
      <c r="C384" s="117"/>
      <c r="D384" s="117"/>
      <c r="E384" s="117"/>
      <c r="F384" s="117"/>
      <c r="G384" s="117"/>
      <c r="H384" s="117"/>
      <c r="I384" s="117"/>
      <c r="J384" s="117"/>
      <c r="K384" s="117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</row>
    <row r="385" spans="2:25" s="1" customFormat="1" x14ac:dyDescent="0.3">
      <c r="B385" s="117"/>
      <c r="C385" s="117"/>
      <c r="D385" s="117"/>
      <c r="E385" s="117"/>
      <c r="F385" s="117"/>
      <c r="G385" s="117"/>
      <c r="H385" s="117"/>
      <c r="I385" s="117"/>
      <c r="J385" s="117"/>
      <c r="K385" s="117"/>
      <c r="L385" s="128"/>
      <c r="M385" s="128"/>
      <c r="N385" s="128"/>
      <c r="O385" s="128"/>
      <c r="P385" s="128"/>
      <c r="Q385" s="128"/>
      <c r="R385" s="128"/>
      <c r="S385" s="128"/>
      <c r="T385" s="128"/>
      <c r="U385" s="128"/>
      <c r="V385" s="128"/>
      <c r="W385" s="128"/>
      <c r="X385" s="128"/>
      <c r="Y385" s="128"/>
    </row>
    <row r="386" spans="2:25" s="1" customFormat="1" x14ac:dyDescent="0.3">
      <c r="B386" s="117"/>
      <c r="C386" s="117"/>
      <c r="D386" s="117"/>
      <c r="E386" s="117"/>
      <c r="F386" s="117"/>
      <c r="G386" s="117"/>
      <c r="H386" s="117"/>
      <c r="I386" s="117"/>
      <c r="J386" s="117"/>
      <c r="K386" s="117"/>
      <c r="L386" s="128"/>
      <c r="M386" s="128"/>
      <c r="N386" s="128"/>
      <c r="O386" s="128"/>
      <c r="P386" s="128"/>
      <c r="Q386" s="128"/>
      <c r="R386" s="128"/>
      <c r="S386" s="128"/>
      <c r="T386" s="128"/>
      <c r="U386" s="128"/>
      <c r="V386" s="128"/>
      <c r="W386" s="128"/>
      <c r="X386" s="128"/>
      <c r="Y386" s="128"/>
    </row>
    <row r="387" spans="2:25" s="1" customFormat="1" x14ac:dyDescent="0.3">
      <c r="B387" s="117"/>
      <c r="C387" s="117"/>
      <c r="D387" s="117"/>
      <c r="E387" s="117"/>
      <c r="F387" s="117"/>
      <c r="G387" s="117"/>
      <c r="H387" s="117"/>
      <c r="I387" s="117"/>
      <c r="J387" s="117"/>
      <c r="K387" s="117"/>
      <c r="L387" s="128"/>
      <c r="M387" s="128"/>
      <c r="N387" s="128"/>
      <c r="O387" s="128"/>
      <c r="P387" s="128"/>
      <c r="Q387" s="128"/>
      <c r="R387" s="128"/>
      <c r="S387" s="128"/>
      <c r="T387" s="128"/>
      <c r="U387" s="128"/>
      <c r="V387" s="128"/>
      <c r="W387" s="128"/>
      <c r="X387" s="128"/>
      <c r="Y387" s="128"/>
    </row>
    <row r="388" spans="2:25" s="1" customFormat="1" x14ac:dyDescent="0.3">
      <c r="B388" s="117"/>
      <c r="C388" s="117"/>
      <c r="D388" s="117"/>
      <c r="E388" s="117"/>
      <c r="F388" s="117"/>
      <c r="G388" s="117"/>
      <c r="H388" s="117"/>
      <c r="I388" s="117"/>
      <c r="J388" s="117"/>
      <c r="K388" s="117"/>
      <c r="L388" s="128"/>
      <c r="M388" s="128"/>
      <c r="N388" s="128"/>
      <c r="O388" s="128"/>
      <c r="P388" s="128"/>
      <c r="Q388" s="128"/>
      <c r="R388" s="128"/>
      <c r="S388" s="128"/>
      <c r="T388" s="128"/>
      <c r="U388" s="128"/>
      <c r="V388" s="128"/>
      <c r="W388" s="128"/>
      <c r="X388" s="128"/>
      <c r="Y388" s="128"/>
    </row>
    <row r="389" spans="2:25" s="1" customFormat="1" x14ac:dyDescent="0.3">
      <c r="B389" s="117"/>
      <c r="C389" s="117"/>
      <c r="D389" s="117"/>
      <c r="E389" s="117"/>
      <c r="F389" s="117"/>
      <c r="G389" s="117"/>
      <c r="H389" s="117"/>
      <c r="I389" s="117"/>
      <c r="J389" s="117"/>
      <c r="K389" s="117"/>
      <c r="L389" s="128"/>
      <c r="M389" s="128"/>
      <c r="N389" s="128"/>
      <c r="O389" s="128"/>
      <c r="P389" s="128"/>
      <c r="Q389" s="128"/>
      <c r="R389" s="128"/>
      <c r="S389" s="128"/>
      <c r="T389" s="128"/>
      <c r="U389" s="128"/>
      <c r="V389" s="128"/>
      <c r="W389" s="128"/>
      <c r="X389" s="128"/>
      <c r="Y389" s="128"/>
    </row>
    <row r="390" spans="2:25" s="1" customFormat="1" x14ac:dyDescent="0.3">
      <c r="B390" s="117"/>
      <c r="C390" s="117"/>
      <c r="D390" s="117"/>
      <c r="E390" s="117"/>
      <c r="F390" s="117"/>
      <c r="G390" s="117"/>
      <c r="H390" s="117"/>
      <c r="I390" s="117"/>
      <c r="J390" s="117"/>
      <c r="K390" s="117"/>
      <c r="L390" s="128"/>
      <c r="M390" s="128"/>
      <c r="N390" s="128"/>
      <c r="O390" s="128"/>
      <c r="P390" s="128"/>
      <c r="Q390" s="128"/>
      <c r="R390" s="128"/>
      <c r="S390" s="128"/>
      <c r="T390" s="128"/>
      <c r="U390" s="128"/>
      <c r="V390" s="128"/>
      <c r="W390" s="128"/>
      <c r="X390" s="128"/>
      <c r="Y390" s="128"/>
    </row>
    <row r="391" spans="2:25" s="1" customFormat="1" x14ac:dyDescent="0.3">
      <c r="B391" s="117"/>
      <c r="C391" s="117"/>
      <c r="D391" s="117"/>
      <c r="E391" s="117"/>
      <c r="F391" s="117"/>
      <c r="G391" s="117"/>
      <c r="H391" s="117"/>
      <c r="I391" s="117"/>
      <c r="J391" s="117"/>
      <c r="K391" s="117"/>
      <c r="L391" s="128"/>
      <c r="M391" s="128"/>
      <c r="N391" s="128"/>
      <c r="O391" s="128"/>
      <c r="P391" s="128"/>
      <c r="Q391" s="128"/>
      <c r="R391" s="128"/>
      <c r="S391" s="128"/>
      <c r="T391" s="128"/>
      <c r="U391" s="128"/>
      <c r="V391" s="128"/>
      <c r="W391" s="128"/>
      <c r="X391" s="128"/>
      <c r="Y391" s="128"/>
    </row>
    <row r="392" spans="2:25" s="1" customFormat="1" x14ac:dyDescent="0.3">
      <c r="B392" s="117"/>
      <c r="C392" s="117"/>
      <c r="D392" s="117"/>
      <c r="E392" s="117"/>
      <c r="F392" s="117"/>
      <c r="G392" s="117"/>
      <c r="H392" s="117"/>
      <c r="I392" s="117"/>
      <c r="J392" s="117"/>
      <c r="K392" s="117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</row>
    <row r="393" spans="2:25" s="1" customFormat="1" x14ac:dyDescent="0.3">
      <c r="B393" s="117"/>
      <c r="C393" s="117"/>
      <c r="D393" s="117"/>
      <c r="E393" s="117"/>
      <c r="F393" s="117"/>
      <c r="G393" s="117"/>
      <c r="H393" s="117"/>
      <c r="I393" s="117"/>
      <c r="J393" s="117"/>
      <c r="K393" s="117"/>
      <c r="L393" s="128"/>
      <c r="M393" s="128"/>
      <c r="N393" s="128"/>
      <c r="O393" s="128"/>
      <c r="P393" s="128"/>
      <c r="Q393" s="128"/>
      <c r="R393" s="128"/>
      <c r="S393" s="128"/>
      <c r="T393" s="128"/>
      <c r="U393" s="128"/>
      <c r="V393" s="128"/>
      <c r="W393" s="128"/>
      <c r="X393" s="128"/>
      <c r="Y393" s="128"/>
    </row>
    <row r="394" spans="2:25" s="1" customFormat="1" x14ac:dyDescent="0.3">
      <c r="B394" s="117"/>
      <c r="C394" s="117"/>
      <c r="D394" s="117"/>
      <c r="E394" s="117"/>
      <c r="F394" s="117"/>
      <c r="G394" s="117"/>
      <c r="H394" s="117"/>
      <c r="I394" s="117"/>
      <c r="J394" s="117"/>
      <c r="K394" s="117"/>
      <c r="L394" s="128"/>
      <c r="M394" s="128"/>
      <c r="N394" s="128"/>
      <c r="O394" s="128"/>
      <c r="P394" s="128"/>
      <c r="Q394" s="128"/>
      <c r="R394" s="128"/>
      <c r="S394" s="128"/>
      <c r="T394" s="128"/>
      <c r="U394" s="128"/>
      <c r="V394" s="128"/>
      <c r="W394" s="128"/>
      <c r="X394" s="128"/>
      <c r="Y394" s="128"/>
    </row>
    <row r="395" spans="2:25" s="1" customFormat="1" x14ac:dyDescent="0.3">
      <c r="B395" s="117"/>
      <c r="C395" s="117"/>
      <c r="D395" s="117"/>
      <c r="E395" s="117"/>
      <c r="F395" s="117"/>
      <c r="G395" s="117"/>
      <c r="H395" s="117"/>
      <c r="I395" s="117"/>
      <c r="J395" s="117"/>
      <c r="K395" s="117"/>
      <c r="L395" s="128"/>
      <c r="M395" s="128"/>
      <c r="N395" s="128"/>
      <c r="O395" s="128"/>
      <c r="P395" s="128"/>
      <c r="Q395" s="128"/>
      <c r="R395" s="128"/>
      <c r="S395" s="128"/>
      <c r="T395" s="128"/>
      <c r="U395" s="128"/>
      <c r="V395" s="128"/>
      <c r="W395" s="128"/>
      <c r="X395" s="128"/>
      <c r="Y395" s="128"/>
    </row>
    <row r="396" spans="2:25" s="1" customFormat="1" x14ac:dyDescent="0.3">
      <c r="B396" s="117"/>
      <c r="C396" s="117"/>
      <c r="D396" s="117"/>
      <c r="E396" s="117"/>
      <c r="F396" s="117"/>
      <c r="G396" s="117"/>
      <c r="H396" s="117"/>
      <c r="I396" s="117"/>
      <c r="J396" s="117"/>
      <c r="K396" s="117"/>
      <c r="L396" s="128"/>
      <c r="M396" s="128"/>
      <c r="N396" s="128"/>
      <c r="O396" s="128"/>
      <c r="P396" s="128"/>
      <c r="Q396" s="128"/>
      <c r="R396" s="128"/>
      <c r="S396" s="128"/>
      <c r="T396" s="128"/>
      <c r="U396" s="128"/>
      <c r="V396" s="128"/>
      <c r="W396" s="128"/>
      <c r="X396" s="128"/>
      <c r="Y396" s="128"/>
    </row>
  </sheetData>
  <sheetProtection algorithmName="SHA-512" hashValue="h0sviPfC94kJLc7khppRG+RaRWPmsqfK9xE/bs+CbYaskVMcplid441PRYWL3HtPXK91WV4YFSKdAaQH0bd4uQ==" saltValue="aIrZhy6JwbfURseZsMSjYg==" spinCount="100000" sheet="1" objects="1" scenarios="1" formatColumns="0" formatRows="0" insertRows="0" deleteRows="0" autoFilter="0"/>
  <mergeCells count="13">
    <mergeCell ref="T18:V18"/>
    <mergeCell ref="C14:E14"/>
    <mergeCell ref="Z20:AA20"/>
    <mergeCell ref="T20:Y20"/>
    <mergeCell ref="H20:K20"/>
    <mergeCell ref="L20:O20"/>
    <mergeCell ref="P20:S20"/>
    <mergeCell ref="H11:K18"/>
    <mergeCell ref="E12:F12"/>
    <mergeCell ref="C18:D18"/>
    <mergeCell ref="C16:D16"/>
    <mergeCell ref="C17:D17"/>
    <mergeCell ref="B13:C13"/>
  </mergeCells>
  <dataValidations xWindow="1046" yWindow="776" count="2">
    <dataValidation allowBlank="1" showInputMessage="1" showErrorMessage="1" promptTitle="Classificação" prompt="Introduza as advertências de perigo e classes e categorias de perigo relevantes da substância perigosa, separadas por ponto e vírgula._x000a_Por exemplo: Acute tox. 1, H300 - Acute tox 1; Flam. Liq. 1, H224 ..." sqref="G23:G26" xr:uid="{00000000-0002-0000-0100-000000000000}"/>
    <dataValidation allowBlank="1" showInputMessage="1" showErrorMessage="1" promptTitle="Classificação" prompt="Introduza as advertências de perigo e classes e categorias de perigo relevantes da substância perigosa, separadas por ponto e vírgula._x000a_Por exemplo: Acute tox. 1, H300; Flam. Liq. 1, H224" sqref="G22" xr:uid="{00000000-0002-0000-0100-000001000000}"/>
  </dataValidation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xWindow="1046" yWindow="776" count="7">
        <x14:dataValidation type="list" errorStyle="warning" allowBlank="1" showInputMessage="1" showErrorMessage="1" errorTitle="Estado físico inválido" promptTitle="Estado físico" prompt="Indique o estado físico em que a substância perigosa se encontra presente._x000a_Se se encontrar em mais do que um estado físico, incluir numa entrada diferente." xr:uid="{00000000-0002-0000-0100-000002000000}">
          <x14:formula1>
            <xm:f>Backoffice!$B$6:$B$9</xm:f>
          </x14:formula1>
          <xm:sqref>C22:C228</xm:sqref>
        </x14:dataValidation>
        <x14:dataValidation type="list" errorStyle="warning" allowBlank="1" showInputMessage="1" showErrorMessage="1" promptTitle="Tipo de armazenagem" xr:uid="{00000000-0002-0000-0100-000003000000}">
          <x14:formula1>
            <xm:f>Backoffice!$D$6:$D$20</xm:f>
          </x14:formula1>
          <xm:sqref>D22:D228</xm:sqref>
        </x14:dataValidation>
        <x14:dataValidation type="list" allowBlank="1" showInputMessage="1" showErrorMessage="1" promptTitle="Categorias de perigo - Secção H" prompt="Indicar a categoria de perigo da parte 1 do anexo I, para a Secção «Perigos para a saúde»._x000a_Se a substância se enquadrar em mais do que uma categoria desta secção, indicar a de quantidade-limiar mais baixa." xr:uid="{00000000-0002-0000-0100-000004000000}">
          <x14:formula1>
            <xm:f>Backoffice!$L$6:$L$8</xm:f>
          </x14:formula1>
          <xm:sqref>H22:H228</xm:sqref>
        </x14:dataValidation>
        <x14:dataValidation type="list" allowBlank="1" showInputMessage="1" showErrorMessage="1" promptTitle="Categorias de perigo - Secção P" prompt="Indicar a categoria de perigo da parte 1 do anexo I, para a Secção «Perigos físicos»._x000a_Se a substância se enquadrar em mais do que uma categoria desta secção, indicar a de quantidade-limiar mais baixa." xr:uid="{00000000-0002-0000-0100-000005000000}">
          <x14:formula1>
            <xm:f>Backoffice!$L$9:$L$21</xm:f>
          </x14:formula1>
          <xm:sqref>I22:I228</xm:sqref>
        </x14:dataValidation>
        <x14:dataValidation type="list" allowBlank="1" showInputMessage="1" showErrorMessage="1" promptTitle="Categorias de perigo - Secção E" prompt="Indicar a categoria de perigo da parte 1 do anexo I, para a Secção «Perigos para o ambiente»._x000a_Se a substância se enquadrar em mais do que uma categoria desta secção, indicar a de quantidade-limiar mais baixa." xr:uid="{00000000-0002-0000-0100-000006000000}">
          <x14:formula1>
            <xm:f>Backoffice!$L$22:$L$23</xm:f>
          </x14:formula1>
          <xm:sqref>J22:J228</xm:sqref>
        </x14:dataValidation>
        <x14:dataValidation type="list" allowBlank="1" showInputMessage="1" showErrorMessage="1" promptTitle="Categorias de perigo - Secção O" prompt="Indicar a(s) categoria(s) de perigo da parte 1 do anexo I, para a Secção O." xr:uid="{00000000-0002-0000-0100-000007000000}">
          <x14:formula1>
            <xm:f>Backoffice!$L$24:$L$26</xm:f>
          </x14:formula1>
          <xm:sqref>K22:K228</xm:sqref>
        </x14:dataValidation>
        <x14:dataValidation type="list" allowBlank="1" showInputMessage="1" showErrorMessage="1" promptTitle="Substância designada" prompt="Indique se se trata de uma substância perigosa incluída na parte 2 do anexo I do Decreto 150/2015, de 5 de agosto. A numeração das substâncias corresponde à do anexo I." xr:uid="{00000000-0002-0000-0100-000008000000}">
          <x14:formula1>
            <xm:f>Backoffice!$F$6:$F$58</xm:f>
          </x14:formula1>
          <xm:sqref>F22:F228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3">
    <pageSetUpPr fitToPage="1"/>
  </sheetPr>
  <dimension ref="A1:W42"/>
  <sheetViews>
    <sheetView zoomScale="115" zoomScaleNormal="115" workbookViewId="0">
      <selection activeCell="H21" sqref="H21"/>
    </sheetView>
  </sheetViews>
  <sheetFormatPr defaultColWidth="9.33203125" defaultRowHeight="14.4" x14ac:dyDescent="0.3"/>
  <cols>
    <col min="1" max="1" width="2" customWidth="1"/>
    <col min="2" max="2" width="4" customWidth="1"/>
    <col min="3" max="3" width="3.33203125" customWidth="1"/>
    <col min="4" max="4" width="14" style="1" customWidth="1"/>
    <col min="5" max="5" width="6.6640625" style="1" customWidth="1"/>
    <col min="6" max="6" width="5.6640625" style="1" customWidth="1"/>
    <col min="7" max="7" width="4.6640625" style="1" customWidth="1"/>
    <col min="8" max="8" width="62" style="1" customWidth="1"/>
    <col min="9" max="23" width="9.33203125" style="1"/>
  </cols>
  <sheetData>
    <row r="1" spans="1:8" s="1" customFormat="1" x14ac:dyDescent="0.3"/>
    <row r="2" spans="1:8" s="1" customFormat="1" x14ac:dyDescent="0.3"/>
    <row r="3" spans="1:8" s="1" customFormat="1" x14ac:dyDescent="0.3"/>
    <row r="4" spans="1:8" s="1" customFormat="1" x14ac:dyDescent="0.3">
      <c r="C4" s="62"/>
      <c r="D4" s="90"/>
      <c r="E4" s="90"/>
      <c r="F4" s="90"/>
      <c r="G4" s="90"/>
      <c r="H4" s="90"/>
    </row>
    <row r="5" spans="1:8" s="1" customFormat="1" ht="15" customHeight="1" x14ac:dyDescent="0.3"/>
    <row r="6" spans="1:8" s="1" customFormat="1" ht="15" customHeight="1" x14ac:dyDescent="0.35">
      <c r="B6" s="75" t="s">
        <v>170</v>
      </c>
    </row>
    <row r="7" spans="1:8" s="1" customFormat="1" x14ac:dyDescent="0.3">
      <c r="B7" s="6" t="s">
        <v>169</v>
      </c>
    </row>
    <row r="8" spans="1:8" s="1" customFormat="1" x14ac:dyDescent="0.3">
      <c r="B8" s="6"/>
    </row>
    <row r="9" spans="1:8" s="1" customFormat="1" x14ac:dyDescent="0.3">
      <c r="B9" s="64" t="s">
        <v>192</v>
      </c>
      <c r="C9" s="65"/>
      <c r="D9" s="65"/>
      <c r="E9" s="65"/>
      <c r="F9" s="65"/>
      <c r="G9" s="65"/>
      <c r="H9" s="65"/>
    </row>
    <row r="10" spans="1:8" x14ac:dyDescent="0.3">
      <c r="A10" s="1"/>
      <c r="B10" s="6"/>
      <c r="C10" s="1"/>
    </row>
    <row r="11" spans="1:8" ht="48" customHeight="1" x14ac:dyDescent="0.3">
      <c r="A11" s="1"/>
      <c r="B11" s="172" t="s">
        <v>193</v>
      </c>
      <c r="C11" s="173"/>
      <c r="D11" s="173"/>
      <c r="E11" s="173"/>
      <c r="F11" s="173"/>
      <c r="G11" s="173"/>
      <c r="H11" s="173"/>
    </row>
    <row r="12" spans="1:8" x14ac:dyDescent="0.3">
      <c r="A12" s="1"/>
      <c r="B12" s="95"/>
      <c r="C12" s="96"/>
      <c r="D12" s="96"/>
      <c r="E12" s="96"/>
      <c r="F12" s="96"/>
      <c r="G12" s="96"/>
      <c r="H12" s="96"/>
    </row>
    <row r="13" spans="1:8" ht="24.75" customHeight="1" x14ac:dyDescent="0.3">
      <c r="A13" s="1"/>
      <c r="B13" s="172" t="s">
        <v>194</v>
      </c>
      <c r="C13" s="173"/>
      <c r="D13" s="173"/>
      <c r="E13" s="173"/>
      <c r="F13" s="173"/>
      <c r="G13" s="173"/>
      <c r="H13" s="173"/>
    </row>
    <row r="14" spans="1:8" x14ac:dyDescent="0.3">
      <c r="A14" s="1"/>
      <c r="B14" s="95"/>
      <c r="C14" s="96"/>
      <c r="D14" s="96"/>
      <c r="E14" s="96"/>
      <c r="F14" s="96"/>
      <c r="G14" s="96"/>
      <c r="H14" s="96"/>
    </row>
    <row r="15" spans="1:8" x14ac:dyDescent="0.3">
      <c r="A15" s="1"/>
      <c r="B15" s="92" t="s">
        <v>183</v>
      </c>
      <c r="C15" s="97" t="s">
        <v>195</v>
      </c>
      <c r="D15" s="7"/>
    </row>
    <row r="16" spans="1:8" ht="51.75" customHeight="1" x14ac:dyDescent="0.3">
      <c r="A16" s="1"/>
      <c r="B16" s="6"/>
      <c r="C16" s="174" t="s">
        <v>196</v>
      </c>
      <c r="D16" s="175"/>
      <c r="E16" s="175"/>
      <c r="F16" s="175"/>
      <c r="G16" s="175"/>
      <c r="H16" s="175"/>
    </row>
    <row r="17" spans="1:8" x14ac:dyDescent="0.3">
      <c r="A17" s="1"/>
      <c r="B17" s="92" t="s">
        <v>181</v>
      </c>
      <c r="C17" s="97" t="s">
        <v>247</v>
      </c>
    </row>
    <row r="18" spans="1:8" ht="50.25" customHeight="1" x14ac:dyDescent="0.3">
      <c r="A18" s="1"/>
      <c r="B18" s="6"/>
      <c r="C18" s="174" t="s">
        <v>197</v>
      </c>
      <c r="D18" s="175"/>
      <c r="E18" s="175"/>
      <c r="F18" s="175"/>
      <c r="G18" s="175"/>
      <c r="H18" s="175"/>
    </row>
    <row r="19" spans="1:8" x14ac:dyDescent="0.3">
      <c r="A19" s="1"/>
      <c r="B19" s="92" t="s">
        <v>198</v>
      </c>
      <c r="C19" s="97" t="s">
        <v>199</v>
      </c>
      <c r="D19" s="97"/>
      <c r="E19" s="97"/>
      <c r="F19" s="97"/>
      <c r="G19" s="97"/>
      <c r="H19" s="97"/>
    </row>
    <row r="20" spans="1:8" ht="36" customHeight="1" x14ac:dyDescent="0.3">
      <c r="A20" s="1"/>
      <c r="B20" s="6"/>
      <c r="C20" s="174" t="s">
        <v>254</v>
      </c>
      <c r="D20" s="175"/>
      <c r="E20" s="175"/>
      <c r="F20" s="175"/>
      <c r="G20" s="175"/>
      <c r="H20" s="175"/>
    </row>
    <row r="21" spans="1:8" x14ac:dyDescent="0.3">
      <c r="A21" s="1"/>
      <c r="B21" s="1"/>
      <c r="C21" s="1"/>
    </row>
    <row r="22" spans="1:8" s="1" customFormat="1" x14ac:dyDescent="0.3"/>
    <row r="23" spans="1:8" s="1" customFormat="1" x14ac:dyDescent="0.3"/>
    <row r="24" spans="1:8" s="1" customFormat="1" x14ac:dyDescent="0.3"/>
    <row r="25" spans="1:8" s="1" customFormat="1" x14ac:dyDescent="0.3"/>
    <row r="26" spans="1:8" x14ac:dyDescent="0.3">
      <c r="B26" s="1"/>
    </row>
    <row r="27" spans="1:8" x14ac:dyDescent="0.3">
      <c r="B27" s="1"/>
    </row>
    <row r="28" spans="1:8" x14ac:dyDescent="0.3">
      <c r="B28" s="1"/>
    </row>
    <row r="29" spans="1:8" x14ac:dyDescent="0.3">
      <c r="B29" s="1"/>
    </row>
    <row r="30" spans="1:8" x14ac:dyDescent="0.3">
      <c r="B30" s="1"/>
    </row>
    <row r="31" spans="1:8" x14ac:dyDescent="0.3">
      <c r="B31" s="1"/>
    </row>
    <row r="32" spans="1:8" x14ac:dyDescent="0.3">
      <c r="B32" s="1"/>
    </row>
    <row r="33" spans="2:2" x14ac:dyDescent="0.3">
      <c r="B33" s="1"/>
    </row>
    <row r="34" spans="2:2" x14ac:dyDescent="0.3">
      <c r="B34" s="1"/>
    </row>
    <row r="35" spans="2:2" x14ac:dyDescent="0.3">
      <c r="B35" s="1"/>
    </row>
    <row r="36" spans="2:2" x14ac:dyDescent="0.3">
      <c r="B36" s="1"/>
    </row>
    <row r="37" spans="2:2" x14ac:dyDescent="0.3">
      <c r="B37" s="1"/>
    </row>
    <row r="38" spans="2:2" x14ac:dyDescent="0.3">
      <c r="B38" s="1"/>
    </row>
    <row r="39" spans="2:2" x14ac:dyDescent="0.3">
      <c r="B39" s="1"/>
    </row>
    <row r="40" spans="2:2" x14ac:dyDescent="0.3">
      <c r="B40" s="1"/>
    </row>
    <row r="41" spans="2:2" x14ac:dyDescent="0.3">
      <c r="B41" s="1"/>
    </row>
    <row r="42" spans="2:2" x14ac:dyDescent="0.3">
      <c r="B42" s="1"/>
    </row>
  </sheetData>
  <sheetProtection algorithmName="SHA-512" hashValue="scflLb4thzeicZCFXky4vH1bjriN0OUW838J7GeUrs1xy+v7WwKuySaX78tSaVDm3GQAI42mmORBqvoaVz9G+A==" saltValue="hlfM2MyaTzU6uLkldiz++w==" spinCount="100000" sheet="1" objects="1" scenarios="1"/>
  <mergeCells count="5">
    <mergeCell ref="B11:H11"/>
    <mergeCell ref="B13:H13"/>
    <mergeCell ref="C16:H16"/>
    <mergeCell ref="C18:H18"/>
    <mergeCell ref="C20:H20"/>
  </mergeCells>
  <hyperlinks>
    <hyperlink ref="C20:H20" r:id="rId1" display="Para apoio no preenchimento do inventário de «substâncias perigosas», aconselha-se a consulta do «Guia para a verificação do enquadramento no Decreto-Lei n.º 150/2015, de 5 de agosto», disponível aqui.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5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"/>
  <dimension ref="A1:AF72"/>
  <sheetViews>
    <sheetView workbookViewId="0">
      <selection activeCell="AB51" sqref="AB51"/>
    </sheetView>
  </sheetViews>
  <sheetFormatPr defaultRowHeight="14.4" x14ac:dyDescent="0.3"/>
  <cols>
    <col min="1" max="1" width="5.33203125" style="1" customWidth="1"/>
    <col min="2" max="2" width="13.44140625" style="1" customWidth="1"/>
    <col min="3" max="3" width="8.33203125" style="1" customWidth="1"/>
    <col min="4" max="4" width="30.44140625" style="1" customWidth="1"/>
    <col min="5" max="5" width="11.33203125" style="1" customWidth="1"/>
    <col min="6" max="6" width="35" style="1" customWidth="1"/>
    <col min="7" max="7" width="12.5546875" style="1" customWidth="1"/>
    <col min="8" max="8" width="13.5546875" style="1" customWidth="1"/>
    <col min="9" max="9" width="16" style="1" customWidth="1"/>
    <col min="10" max="10" width="14.33203125" style="1" customWidth="1"/>
    <col min="11" max="11" width="10.6640625" style="1" customWidth="1"/>
    <col min="12" max="12" width="18.33203125" customWidth="1"/>
    <col min="13" max="13" width="11.44140625" customWidth="1"/>
    <col min="14" max="14" width="12.33203125" customWidth="1"/>
    <col min="15" max="16" width="16.33203125" customWidth="1"/>
    <col min="17" max="18" width="9.33203125" style="1"/>
    <col min="19" max="19" width="17.6640625" style="1" customWidth="1"/>
    <col min="20" max="20" width="16" style="1" customWidth="1"/>
    <col min="21" max="21" width="14.33203125" style="1" customWidth="1"/>
    <col min="22" max="22" width="9.33203125" style="1"/>
    <col min="23" max="23" width="15.33203125" style="1" customWidth="1"/>
    <col min="24" max="24" width="12.5546875" style="1" customWidth="1"/>
    <col min="25" max="25" width="12.6640625" style="1" customWidth="1"/>
    <col min="26" max="26" width="6.5546875" style="1" customWidth="1"/>
    <col min="27" max="27" width="5.33203125" style="1" customWidth="1"/>
    <col min="28" max="28" width="81.33203125" style="1" customWidth="1"/>
    <col min="29" max="32" width="9.33203125" style="1"/>
  </cols>
  <sheetData>
    <row r="1" spans="2:28" s="1" customFormat="1" x14ac:dyDescent="0.3"/>
    <row r="2" spans="2:28" s="1" customFormat="1" x14ac:dyDescent="0.3">
      <c r="B2" s="1" t="s">
        <v>108</v>
      </c>
    </row>
    <row r="3" spans="2:28" x14ac:dyDescent="0.3">
      <c r="L3" s="1"/>
      <c r="N3" s="1"/>
      <c r="O3" s="1"/>
      <c r="P3" s="1"/>
      <c r="S3" s="1" t="s">
        <v>144</v>
      </c>
    </row>
    <row r="4" spans="2:28" x14ac:dyDescent="0.3">
      <c r="B4" s="21" t="s">
        <v>10</v>
      </c>
      <c r="C4" s="21"/>
      <c r="D4" s="21" t="s">
        <v>10</v>
      </c>
      <c r="E4" s="21"/>
      <c r="F4" s="21" t="s">
        <v>10</v>
      </c>
      <c r="G4" s="176" t="s">
        <v>132</v>
      </c>
      <c r="H4" s="176"/>
      <c r="I4" s="21"/>
      <c r="J4" s="21"/>
      <c r="L4" s="1" t="s">
        <v>77</v>
      </c>
      <c r="M4" s="176" t="s">
        <v>135</v>
      </c>
      <c r="N4" s="176"/>
      <c r="O4" s="1"/>
      <c r="P4" s="1"/>
    </row>
    <row r="5" spans="2:28" x14ac:dyDescent="0.3">
      <c r="B5" s="52" t="s">
        <v>1</v>
      </c>
      <c r="C5" s="23"/>
      <c r="D5" s="2" t="s">
        <v>2</v>
      </c>
      <c r="E5" s="6"/>
      <c r="F5" s="49" t="s">
        <v>3</v>
      </c>
      <c r="G5" s="50" t="s">
        <v>133</v>
      </c>
      <c r="H5" s="50" t="s">
        <v>134</v>
      </c>
      <c r="I5" s="131" t="s">
        <v>95</v>
      </c>
      <c r="J5" s="132" t="s">
        <v>131</v>
      </c>
      <c r="L5" s="51" t="s">
        <v>4</v>
      </c>
      <c r="M5" s="50" t="s">
        <v>133</v>
      </c>
      <c r="N5" s="50" t="s">
        <v>134</v>
      </c>
      <c r="O5" s="137" t="s">
        <v>95</v>
      </c>
      <c r="P5" s="131" t="s">
        <v>131</v>
      </c>
      <c r="T5" s="61" t="s">
        <v>143</v>
      </c>
      <c r="V5" s="1" t="s">
        <v>242</v>
      </c>
    </row>
    <row r="6" spans="2:28" ht="15.75" customHeight="1" x14ac:dyDescent="0.3">
      <c r="B6" s="53" t="s">
        <v>6</v>
      </c>
      <c r="C6" s="24"/>
      <c r="D6" s="3" t="s">
        <v>11</v>
      </c>
      <c r="E6" s="22"/>
      <c r="F6" s="38" t="s">
        <v>25</v>
      </c>
      <c r="G6" s="5"/>
      <c r="H6" s="5"/>
      <c r="I6" s="133"/>
      <c r="J6" s="134"/>
      <c r="L6" s="42" t="s">
        <v>56</v>
      </c>
      <c r="M6" s="111">
        <v>5</v>
      </c>
      <c r="N6" s="111">
        <v>20</v>
      </c>
      <c r="O6" s="54"/>
      <c r="P6" s="55"/>
      <c r="S6" s="30" t="s">
        <v>139</v>
      </c>
      <c r="T6" s="4" t="str">
        <f>IF(COUNTIF(Tabela1[NS?], "sim")&gt;=1,"sim","não")</f>
        <v>não</v>
      </c>
      <c r="AB6" s="100" t="s">
        <v>200</v>
      </c>
    </row>
    <row r="7" spans="2:28" ht="27" customHeight="1" x14ac:dyDescent="0.3">
      <c r="B7" s="53" t="s">
        <v>7</v>
      </c>
      <c r="C7" s="24"/>
      <c r="D7" s="3" t="s">
        <v>12</v>
      </c>
      <c r="E7" s="22"/>
      <c r="F7" s="38" t="s">
        <v>79</v>
      </c>
      <c r="G7" s="106">
        <v>5000</v>
      </c>
      <c r="H7" s="106">
        <v>10000</v>
      </c>
      <c r="I7" s="135" t="s">
        <v>96</v>
      </c>
      <c r="J7" s="136"/>
      <c r="L7" s="43" t="s">
        <v>57</v>
      </c>
      <c r="M7" s="111">
        <v>50</v>
      </c>
      <c r="N7" s="111">
        <v>200</v>
      </c>
      <c r="O7" s="4"/>
      <c r="P7" s="47"/>
      <c r="S7" s="30" t="s">
        <v>138</v>
      </c>
      <c r="T7" s="4" t="str">
        <f>IF(AND((COUNTIF(Tabela1[NI?], "sim")&gt;=1),$X$7=TRUE),"sim","não")</f>
        <v>não</v>
      </c>
      <c r="U7" s="138">
        <f>COUNTIF(Tabela1[NI?], "sim")</f>
        <v>0</v>
      </c>
      <c r="W7" s="101" t="s">
        <v>243</v>
      </c>
      <c r="X7" s="30" t="b">
        <f>AND((COUNTA(Tabela1[Secção H])&lt;=1),((COUNTA(Tabela1[Secção P])&lt;=1)),((COUNTA(Tabela1[Secção E])&lt;=1)))</f>
        <v>0</v>
      </c>
      <c r="AA7" s="1">
        <v>1</v>
      </c>
      <c r="AB7" s="102" t="s">
        <v>201</v>
      </c>
    </row>
    <row r="8" spans="2:28" ht="30" customHeight="1" x14ac:dyDescent="0.3">
      <c r="B8" s="53" t="s">
        <v>8</v>
      </c>
      <c r="C8" s="24"/>
      <c r="D8" s="3" t="s">
        <v>13</v>
      </c>
      <c r="E8" s="22"/>
      <c r="F8" s="38" t="s">
        <v>80</v>
      </c>
      <c r="G8" s="106">
        <v>1250</v>
      </c>
      <c r="H8" s="106">
        <v>5000</v>
      </c>
      <c r="I8" s="135" t="s">
        <v>97</v>
      </c>
      <c r="J8" s="136"/>
      <c r="L8" s="43" t="s">
        <v>58</v>
      </c>
      <c r="M8" s="111">
        <v>50</v>
      </c>
      <c r="N8" s="111">
        <v>200</v>
      </c>
      <c r="O8" s="4"/>
      <c r="P8" s="47"/>
      <c r="T8" s="60" t="str">
        <f>IF($T$6="sim","nível superior",IF($T$7="sim", "nível inferior", "não abrangido"))</f>
        <v>não abrangido</v>
      </c>
      <c r="U8" s="139" t="str">
        <f>IF($T$6="sim","nível superior",IF(AND($T$7="sim",$X$7=TRUE), "nível inferior", "não abrangido"))</f>
        <v>não abrangido</v>
      </c>
      <c r="V8" s="140" t="s">
        <v>244</v>
      </c>
      <c r="W8" s="138"/>
      <c r="X8" s="138"/>
      <c r="AA8" s="1">
        <v>2</v>
      </c>
      <c r="AB8" s="30" t="s">
        <v>202</v>
      </c>
    </row>
    <row r="9" spans="2:28" ht="45" customHeight="1" x14ac:dyDescent="0.3">
      <c r="B9" s="53" t="s">
        <v>9</v>
      </c>
      <c r="C9" s="24"/>
      <c r="D9" s="3" t="s">
        <v>14</v>
      </c>
      <c r="E9" s="22"/>
      <c r="F9" s="38" t="s">
        <v>81</v>
      </c>
      <c r="G9" s="106">
        <v>350</v>
      </c>
      <c r="H9" s="106">
        <v>2500</v>
      </c>
      <c r="I9" s="135" t="s">
        <v>98</v>
      </c>
      <c r="J9" s="136"/>
      <c r="L9" s="44" t="s">
        <v>59</v>
      </c>
      <c r="M9" s="112">
        <v>10</v>
      </c>
      <c r="N9" s="112">
        <v>50</v>
      </c>
      <c r="O9" s="4"/>
      <c r="P9" s="47"/>
      <c r="AA9" s="1">
        <v>3</v>
      </c>
      <c r="AB9" s="30" t="s">
        <v>241</v>
      </c>
    </row>
    <row r="10" spans="2:28" ht="45" customHeight="1" x14ac:dyDescent="0.3">
      <c r="D10" s="3" t="s">
        <v>15</v>
      </c>
      <c r="E10" s="22"/>
      <c r="F10" s="38" t="s">
        <v>82</v>
      </c>
      <c r="G10" s="106">
        <v>10</v>
      </c>
      <c r="H10" s="106">
        <v>50</v>
      </c>
      <c r="I10" s="135" t="s">
        <v>99</v>
      </c>
      <c r="J10" s="136"/>
      <c r="L10" s="44" t="s">
        <v>60</v>
      </c>
      <c r="M10" s="112">
        <v>50</v>
      </c>
      <c r="N10" s="112">
        <v>200</v>
      </c>
      <c r="O10" s="4"/>
      <c r="P10" s="47"/>
      <c r="S10" s="103" t="s">
        <v>145</v>
      </c>
      <c r="T10" s="61" t="s">
        <v>127</v>
      </c>
      <c r="X10" s="14" t="s">
        <v>106</v>
      </c>
      <c r="Y10" s="15" t="s">
        <v>107</v>
      </c>
      <c r="Z10" s="98"/>
      <c r="AA10" s="1">
        <v>4</v>
      </c>
      <c r="AB10" s="30" t="s">
        <v>203</v>
      </c>
    </row>
    <row r="11" spans="2:28" ht="45" customHeight="1" x14ac:dyDescent="0.3">
      <c r="D11" s="3" t="s">
        <v>16</v>
      </c>
      <c r="E11" s="22"/>
      <c r="F11" s="38" t="s">
        <v>83</v>
      </c>
      <c r="G11" s="106">
        <v>5000</v>
      </c>
      <c r="H11" s="106">
        <v>10000</v>
      </c>
      <c r="I11" s="135" t="s">
        <v>100</v>
      </c>
      <c r="J11" s="136"/>
      <c r="L11" s="44" t="s">
        <v>61</v>
      </c>
      <c r="M11" s="112">
        <v>10</v>
      </c>
      <c r="N11" s="112">
        <v>50</v>
      </c>
      <c r="O11" s="4"/>
      <c r="P11" s="47"/>
      <c r="S11" s="59" t="s">
        <v>139</v>
      </c>
      <c r="T11" s="4" t="str">
        <f>IF(OR($Y$11&gt;=0.995, $Y$12&gt;=0.995, $Y$13&gt;=0.995), "sim", "não")</f>
        <v>não</v>
      </c>
      <c r="V11" s="169" t="s">
        <v>128</v>
      </c>
      <c r="W11" s="170"/>
      <c r="X11" s="35">
        <f>SUMIF(Tabela1[q/Qinf Secção H], "&gt;0")</f>
        <v>1.0966000000000002</v>
      </c>
      <c r="Y11" s="36">
        <f>SUMIF(Tabela1[q/Qsup Secção H], "&gt;0")</f>
        <v>0.27415000000000006</v>
      </c>
      <c r="Z11" s="99"/>
      <c r="AA11" s="1">
        <v>5</v>
      </c>
      <c r="AB11" s="30" t="s">
        <v>204</v>
      </c>
    </row>
    <row r="12" spans="2:28" ht="45" customHeight="1" x14ac:dyDescent="0.3">
      <c r="D12" s="3" t="s">
        <v>17</v>
      </c>
      <c r="E12" s="22"/>
      <c r="F12" s="38" t="s">
        <v>84</v>
      </c>
      <c r="G12" s="106">
        <v>1250</v>
      </c>
      <c r="H12" s="106">
        <v>5000</v>
      </c>
      <c r="I12" s="135" t="s">
        <v>101</v>
      </c>
      <c r="J12" s="136"/>
      <c r="L12" s="44" t="s">
        <v>62</v>
      </c>
      <c r="M12" s="112">
        <v>150</v>
      </c>
      <c r="N12" s="112">
        <v>500</v>
      </c>
      <c r="O12" s="4"/>
      <c r="P12" s="47"/>
      <c r="S12" s="59" t="s">
        <v>138</v>
      </c>
      <c r="T12" s="4" t="str">
        <f>IF($T$11="sim", "não", IF(OR($X$11&gt;=0.995, $X$12&gt;=0.995, $X$13&gt;=0.995), "sim", "não"))</f>
        <v>sim</v>
      </c>
      <c r="V12" s="169" t="s">
        <v>129</v>
      </c>
      <c r="W12" s="170"/>
      <c r="X12" s="35">
        <f>SUMIF(Tabela1[q/Qinf Secção P], "&gt;0")</f>
        <v>3.4482666666666668E-2</v>
      </c>
      <c r="Y12" s="36">
        <f>SUMIF(Tabela1[q/Qsup Secção P], "&gt;0")</f>
        <v>7.2755999999999984E-3</v>
      </c>
      <c r="Z12" s="99"/>
      <c r="AA12" s="1">
        <v>6</v>
      </c>
      <c r="AB12" s="30" t="s">
        <v>205</v>
      </c>
    </row>
    <row r="13" spans="2:28" ht="28.8" x14ac:dyDescent="0.3">
      <c r="D13" s="3" t="s">
        <v>18</v>
      </c>
      <c r="E13" s="22"/>
      <c r="F13" s="38" t="s">
        <v>26</v>
      </c>
      <c r="G13" s="106">
        <v>1</v>
      </c>
      <c r="H13" s="106">
        <v>2</v>
      </c>
      <c r="I13" s="5"/>
      <c r="J13" s="5"/>
      <c r="L13" s="44" t="s">
        <v>63</v>
      </c>
      <c r="M13" s="112">
        <v>5000</v>
      </c>
      <c r="N13" s="112">
        <v>50000</v>
      </c>
      <c r="O13" s="4"/>
      <c r="P13" s="47"/>
      <c r="T13" s="4" t="str">
        <f>IF($T$8="não abrangido", IF(AND($T$11="sim",$X$7=FALSE), "nível superior", IF(AND($T$12="sim",$X$7=FALSE), "nível inferior", "não abrangido")), "não aplicável")</f>
        <v>nível inferior</v>
      </c>
      <c r="V13" s="169" t="s">
        <v>130</v>
      </c>
      <c r="W13" s="170"/>
      <c r="X13" s="35">
        <f>SUMIF(Tabela1[q/Qinf Secção E], "&gt;0")</f>
        <v>0.18397999999999998</v>
      </c>
      <c r="Y13" s="36">
        <f>SUMIF(Tabela1[q/Qsup Secção E], "&gt;0")</f>
        <v>8.5517999999999997E-2</v>
      </c>
      <c r="Z13" s="99"/>
      <c r="AA13" s="1">
        <v>7</v>
      </c>
      <c r="AB13" s="30" t="s">
        <v>206</v>
      </c>
    </row>
    <row r="14" spans="2:28" ht="28.8" x14ac:dyDescent="0.3">
      <c r="D14" s="3" t="s">
        <v>19</v>
      </c>
      <c r="E14" s="22"/>
      <c r="F14" s="38" t="s">
        <v>27</v>
      </c>
      <c r="G14" s="110">
        <v>0.1</v>
      </c>
      <c r="H14" s="110">
        <v>0.1</v>
      </c>
      <c r="I14" s="5"/>
      <c r="J14" s="5"/>
      <c r="L14" s="44" t="s">
        <v>64</v>
      </c>
      <c r="M14" s="112">
        <v>50</v>
      </c>
      <c r="N14" s="112">
        <v>200</v>
      </c>
      <c r="O14" s="4"/>
      <c r="P14" s="47"/>
      <c r="AA14" s="1">
        <v>8</v>
      </c>
      <c r="AB14" s="30" t="s">
        <v>207</v>
      </c>
    </row>
    <row r="15" spans="2:28" ht="28.8" x14ac:dyDescent="0.3">
      <c r="D15" s="3" t="s">
        <v>20</v>
      </c>
      <c r="E15" s="22"/>
      <c r="F15" s="38" t="s">
        <v>28</v>
      </c>
      <c r="G15" s="106">
        <v>20</v>
      </c>
      <c r="H15" s="106">
        <v>100</v>
      </c>
      <c r="I15" s="5"/>
      <c r="J15" s="5"/>
      <c r="L15" s="44" t="s">
        <v>65</v>
      </c>
      <c r="M15" s="112">
        <v>10</v>
      </c>
      <c r="N15" s="112">
        <v>50</v>
      </c>
      <c r="O15" s="4"/>
      <c r="P15" s="47"/>
      <c r="S15" s="58" t="s">
        <v>146</v>
      </c>
      <c r="T15" s="4" t="str">
        <f>IF($T$8="não abrangido", $T$13, $T$8)</f>
        <v>nível inferior</v>
      </c>
      <c r="AA15" s="1">
        <v>9</v>
      </c>
      <c r="AB15" s="30" t="s">
        <v>208</v>
      </c>
    </row>
    <row r="16" spans="2:28" x14ac:dyDescent="0.3">
      <c r="D16" s="3" t="s">
        <v>21</v>
      </c>
      <c r="E16" s="22"/>
      <c r="F16" s="38" t="s">
        <v>29</v>
      </c>
      <c r="G16" s="106">
        <v>10</v>
      </c>
      <c r="H16" s="106">
        <v>25</v>
      </c>
      <c r="I16" s="5"/>
      <c r="J16" s="5"/>
      <c r="L16" s="44" t="s">
        <v>66</v>
      </c>
      <c r="M16" s="112">
        <v>50</v>
      </c>
      <c r="N16" s="112">
        <v>200</v>
      </c>
      <c r="O16" s="4"/>
      <c r="P16" s="47"/>
      <c r="AA16" s="1">
        <v>10</v>
      </c>
      <c r="AB16" s="30" t="s">
        <v>209</v>
      </c>
    </row>
    <row r="17" spans="4:28" ht="57.6" x14ac:dyDescent="0.3">
      <c r="D17" s="3" t="s">
        <v>78</v>
      </c>
      <c r="E17" s="22"/>
      <c r="F17" s="38" t="s">
        <v>30</v>
      </c>
      <c r="G17" s="106">
        <v>1</v>
      </c>
      <c r="H17" s="106">
        <v>1</v>
      </c>
      <c r="I17" s="5"/>
      <c r="J17" s="5"/>
      <c r="L17" s="44" t="s">
        <v>67</v>
      </c>
      <c r="M17" s="112">
        <v>5000</v>
      </c>
      <c r="N17" s="112">
        <v>50000</v>
      </c>
      <c r="O17" s="4"/>
      <c r="P17" s="47"/>
      <c r="AA17" s="1">
        <v>11</v>
      </c>
      <c r="AB17" s="30" t="s">
        <v>210</v>
      </c>
    </row>
    <row r="18" spans="4:28" x14ac:dyDescent="0.3">
      <c r="D18" s="3" t="s">
        <v>22</v>
      </c>
      <c r="E18" s="22"/>
      <c r="F18" s="38" t="s">
        <v>31</v>
      </c>
      <c r="G18" s="106">
        <v>10</v>
      </c>
      <c r="H18" s="106">
        <v>20</v>
      </c>
      <c r="I18" s="5"/>
      <c r="J18" s="5"/>
      <c r="L18" s="44" t="s">
        <v>68</v>
      </c>
      <c r="M18" s="112">
        <v>10</v>
      </c>
      <c r="N18" s="112">
        <v>50</v>
      </c>
      <c r="O18" s="4"/>
      <c r="P18" s="47"/>
      <c r="AA18" s="1">
        <v>12</v>
      </c>
      <c r="AB18" s="30" t="s">
        <v>211</v>
      </c>
    </row>
    <row r="19" spans="4:28" x14ac:dyDescent="0.3">
      <c r="D19" s="3" t="s">
        <v>23</v>
      </c>
      <c r="E19" s="22"/>
      <c r="F19" s="38" t="s">
        <v>32</v>
      </c>
      <c r="G19" s="106">
        <v>10</v>
      </c>
      <c r="H19" s="106">
        <v>20</v>
      </c>
      <c r="I19" s="5"/>
      <c r="J19" s="5"/>
      <c r="L19" s="44" t="s">
        <v>69</v>
      </c>
      <c r="M19" s="112">
        <v>50</v>
      </c>
      <c r="N19" s="112">
        <v>200</v>
      </c>
      <c r="O19" s="4"/>
      <c r="P19" s="47"/>
      <c r="AA19" s="1">
        <v>13</v>
      </c>
      <c r="AB19" s="30" t="s">
        <v>212</v>
      </c>
    </row>
    <row r="20" spans="4:28" x14ac:dyDescent="0.3">
      <c r="D20" s="3" t="s">
        <v>24</v>
      </c>
      <c r="E20" s="22"/>
      <c r="F20" s="38" t="s">
        <v>33</v>
      </c>
      <c r="G20" s="106">
        <v>5</v>
      </c>
      <c r="H20" s="106">
        <v>50</v>
      </c>
      <c r="I20" s="5"/>
      <c r="J20" s="5"/>
      <c r="L20" s="44" t="s">
        <v>70</v>
      </c>
      <c r="M20" s="112">
        <v>50</v>
      </c>
      <c r="N20" s="112">
        <v>200</v>
      </c>
      <c r="O20" s="4"/>
      <c r="P20" s="47"/>
      <c r="AA20" s="1">
        <v>14</v>
      </c>
      <c r="AB20" s="30" t="s">
        <v>213</v>
      </c>
    </row>
    <row r="21" spans="4:28" x14ac:dyDescent="0.3">
      <c r="F21" s="38" t="s">
        <v>34</v>
      </c>
      <c r="G21" s="106">
        <v>5</v>
      </c>
      <c r="H21" s="106">
        <v>50</v>
      </c>
      <c r="I21" s="5"/>
      <c r="J21" s="5"/>
      <c r="L21" s="44" t="s">
        <v>71</v>
      </c>
      <c r="M21" s="112">
        <v>50</v>
      </c>
      <c r="N21" s="112">
        <v>200</v>
      </c>
      <c r="O21" s="4"/>
      <c r="P21" s="47"/>
      <c r="AA21" s="1">
        <v>15</v>
      </c>
      <c r="AB21" s="30" t="s">
        <v>214</v>
      </c>
    </row>
    <row r="22" spans="4:28" x14ac:dyDescent="0.3">
      <c r="F22" s="38" t="s">
        <v>35</v>
      </c>
      <c r="G22" s="106">
        <v>25</v>
      </c>
      <c r="H22" s="106">
        <v>250</v>
      </c>
      <c r="I22" s="5"/>
      <c r="J22" s="5"/>
      <c r="L22" s="45" t="s">
        <v>72</v>
      </c>
      <c r="M22" s="113">
        <v>100</v>
      </c>
      <c r="N22" s="113">
        <v>200</v>
      </c>
      <c r="O22" s="4"/>
      <c r="P22" s="47"/>
      <c r="AA22" s="1">
        <v>16</v>
      </c>
      <c r="AB22" s="30" t="s">
        <v>215</v>
      </c>
    </row>
    <row r="23" spans="4:28" x14ac:dyDescent="0.3">
      <c r="F23" s="38" t="s">
        <v>36</v>
      </c>
      <c r="G23" s="106">
        <v>5</v>
      </c>
      <c r="H23" s="106">
        <v>50</v>
      </c>
      <c r="I23" s="5"/>
      <c r="J23" s="5"/>
      <c r="L23" s="45" t="s">
        <v>73</v>
      </c>
      <c r="M23" s="113">
        <v>200</v>
      </c>
      <c r="N23" s="113">
        <v>500</v>
      </c>
      <c r="O23" s="4"/>
      <c r="P23" s="47"/>
      <c r="AA23" s="1">
        <v>17</v>
      </c>
      <c r="AB23" s="30" t="s">
        <v>216</v>
      </c>
    </row>
    <row r="24" spans="4:28" ht="43.2" x14ac:dyDescent="0.3">
      <c r="F24" s="38" t="s">
        <v>85</v>
      </c>
      <c r="G24" s="106">
        <v>50</v>
      </c>
      <c r="H24" s="106">
        <v>200</v>
      </c>
      <c r="I24" s="25" t="s">
        <v>102</v>
      </c>
      <c r="J24" s="27"/>
      <c r="L24" s="46" t="s">
        <v>74</v>
      </c>
      <c r="M24" s="114">
        <v>100</v>
      </c>
      <c r="N24" s="114">
        <v>500</v>
      </c>
      <c r="O24" s="4"/>
      <c r="P24" s="47"/>
      <c r="AA24" s="1">
        <v>18</v>
      </c>
      <c r="AB24" s="30" t="s">
        <v>217</v>
      </c>
    </row>
    <row r="25" spans="4:28" x14ac:dyDescent="0.3">
      <c r="F25" s="38" t="s">
        <v>37</v>
      </c>
      <c r="G25" s="106">
        <v>5</v>
      </c>
      <c r="H25" s="106">
        <v>50</v>
      </c>
      <c r="I25" s="5"/>
      <c r="J25" s="5"/>
      <c r="L25" s="46" t="s">
        <v>75</v>
      </c>
      <c r="M25" s="114">
        <v>100</v>
      </c>
      <c r="N25" s="114">
        <v>500</v>
      </c>
      <c r="O25" s="4"/>
      <c r="P25" s="47"/>
      <c r="AA25" s="1">
        <v>19</v>
      </c>
      <c r="AB25" s="30" t="s">
        <v>218</v>
      </c>
    </row>
    <row r="26" spans="4:28" x14ac:dyDescent="0.3">
      <c r="F26" s="38" t="s">
        <v>38</v>
      </c>
      <c r="G26" s="106">
        <v>5</v>
      </c>
      <c r="H26" s="106">
        <v>50</v>
      </c>
      <c r="I26" s="5"/>
      <c r="J26" s="5"/>
      <c r="L26" s="48" t="s">
        <v>76</v>
      </c>
      <c r="M26" s="115">
        <v>50</v>
      </c>
      <c r="N26" s="115">
        <v>200</v>
      </c>
      <c r="O26" s="56"/>
      <c r="P26" s="57"/>
      <c r="AA26" s="1">
        <v>20</v>
      </c>
      <c r="AB26" s="30" t="s">
        <v>239</v>
      </c>
    </row>
    <row r="27" spans="4:28" x14ac:dyDescent="0.3">
      <c r="F27" s="38" t="s">
        <v>39</v>
      </c>
      <c r="G27" s="106">
        <v>5</v>
      </c>
      <c r="H27" s="106">
        <v>50</v>
      </c>
      <c r="I27" s="5"/>
      <c r="J27" s="5"/>
      <c r="AA27" s="1">
        <v>21</v>
      </c>
      <c r="AB27" s="30" t="s">
        <v>219</v>
      </c>
    </row>
    <row r="28" spans="4:28" x14ac:dyDescent="0.3">
      <c r="F28" s="38" t="s">
        <v>40</v>
      </c>
      <c r="G28" s="106">
        <v>500</v>
      </c>
      <c r="H28" s="106">
        <v>5000</v>
      </c>
      <c r="I28" s="5"/>
      <c r="J28" s="5"/>
      <c r="AA28" s="1">
        <v>22</v>
      </c>
      <c r="AB28" s="30" t="s">
        <v>220</v>
      </c>
    </row>
    <row r="29" spans="4:28" ht="28.8" x14ac:dyDescent="0.3">
      <c r="F29" s="38" t="s">
        <v>41</v>
      </c>
      <c r="G29" s="109">
        <v>0.01</v>
      </c>
      <c r="H29" s="109">
        <v>0.01</v>
      </c>
      <c r="I29" s="5"/>
      <c r="J29" s="5"/>
      <c r="AA29" s="1">
        <v>23</v>
      </c>
      <c r="AB29" s="30" t="s">
        <v>221</v>
      </c>
    </row>
    <row r="30" spans="4:28" ht="15" customHeight="1" x14ac:dyDescent="0.3">
      <c r="F30" s="38" t="s">
        <v>42</v>
      </c>
      <c r="G30" s="109">
        <v>0.15</v>
      </c>
      <c r="H30" s="109">
        <v>0.15</v>
      </c>
      <c r="I30" s="5"/>
      <c r="J30" s="5"/>
      <c r="AA30" s="1">
        <v>24</v>
      </c>
      <c r="AB30" s="30" t="s">
        <v>222</v>
      </c>
    </row>
    <row r="31" spans="4:28" x14ac:dyDescent="0.3">
      <c r="F31" s="38" t="s">
        <v>43</v>
      </c>
      <c r="G31" s="106">
        <v>200</v>
      </c>
      <c r="H31" s="106">
        <v>2000</v>
      </c>
      <c r="I31" s="5"/>
      <c r="J31" s="5"/>
      <c r="AA31" s="1">
        <v>25</v>
      </c>
      <c r="AB31" s="30" t="s">
        <v>223</v>
      </c>
    </row>
    <row r="32" spans="4:28" ht="28.8" x14ac:dyDescent="0.3">
      <c r="F32" s="38" t="s">
        <v>44</v>
      </c>
      <c r="G32" s="106">
        <v>10</v>
      </c>
      <c r="H32" s="106">
        <v>100</v>
      </c>
      <c r="I32" s="5"/>
      <c r="J32" s="5"/>
      <c r="AA32" s="1">
        <v>26</v>
      </c>
      <c r="AB32" s="30" t="s">
        <v>224</v>
      </c>
    </row>
    <row r="33" spans="6:28" x14ac:dyDescent="0.3">
      <c r="F33" s="38" t="s">
        <v>45</v>
      </c>
      <c r="G33" s="29">
        <v>0.3</v>
      </c>
      <c r="H33" s="29">
        <v>0.75</v>
      </c>
      <c r="I33" s="5"/>
      <c r="J33" s="5"/>
      <c r="AA33" s="1">
        <v>27</v>
      </c>
      <c r="AB33" s="30" t="s">
        <v>225</v>
      </c>
    </row>
    <row r="34" spans="6:28" x14ac:dyDescent="0.3">
      <c r="F34" s="38" t="s">
        <v>46</v>
      </c>
      <c r="G34" s="29">
        <v>0.2</v>
      </c>
      <c r="H34" s="29">
        <v>1</v>
      </c>
      <c r="I34" s="5"/>
      <c r="J34" s="5"/>
      <c r="AA34" s="1">
        <v>28</v>
      </c>
      <c r="AB34" s="30" t="s">
        <v>226</v>
      </c>
    </row>
    <row r="35" spans="6:28" x14ac:dyDescent="0.3">
      <c r="F35" s="38" t="s">
        <v>47</v>
      </c>
      <c r="G35" s="29">
        <v>0.2</v>
      </c>
      <c r="H35" s="29">
        <v>1</v>
      </c>
      <c r="I35" s="5"/>
      <c r="J35" s="5"/>
      <c r="AA35" s="1">
        <v>29</v>
      </c>
      <c r="AB35" s="30" t="s">
        <v>227</v>
      </c>
    </row>
    <row r="36" spans="6:28" ht="30" customHeight="1" x14ac:dyDescent="0.3">
      <c r="F36" s="38" t="s">
        <v>48</v>
      </c>
      <c r="G36" s="106">
        <v>1</v>
      </c>
      <c r="H36" s="106">
        <v>1</v>
      </c>
      <c r="I36" s="5"/>
      <c r="J36" s="5"/>
      <c r="AA36" s="1">
        <v>30</v>
      </c>
      <c r="AB36" s="30" t="s">
        <v>228</v>
      </c>
    </row>
    <row r="37" spans="6:28" x14ac:dyDescent="0.3">
      <c r="F37" s="38" t="s">
        <v>49</v>
      </c>
      <c r="G37" s="106">
        <v>15</v>
      </c>
      <c r="H37" s="106">
        <v>75</v>
      </c>
      <c r="I37" s="5"/>
      <c r="J37" s="5"/>
      <c r="AA37" s="1">
        <v>31</v>
      </c>
      <c r="AB37" s="30" t="s">
        <v>229</v>
      </c>
    </row>
    <row r="38" spans="6:28" ht="57.6" x14ac:dyDescent="0.3">
      <c r="F38" s="38" t="s">
        <v>86</v>
      </c>
      <c r="G38" s="29">
        <v>1E-3</v>
      </c>
      <c r="H38" s="29">
        <v>1E-3</v>
      </c>
      <c r="I38" s="26" t="s">
        <v>104</v>
      </c>
      <c r="J38" s="28"/>
      <c r="AA38" s="1">
        <v>32</v>
      </c>
      <c r="AB38" s="30" t="s">
        <v>230</v>
      </c>
    </row>
    <row r="39" spans="6:28" ht="45" customHeight="1" x14ac:dyDescent="0.3">
      <c r="F39" s="38" t="s">
        <v>248</v>
      </c>
      <c r="G39" s="110">
        <v>0.5</v>
      </c>
      <c r="H39" s="106">
        <v>2</v>
      </c>
      <c r="I39" s="26" t="s">
        <v>103</v>
      </c>
      <c r="J39" s="28"/>
      <c r="AA39" s="1">
        <v>33</v>
      </c>
      <c r="AB39" s="30" t="s">
        <v>231</v>
      </c>
    </row>
    <row r="40" spans="6:28" ht="43.2" x14ac:dyDescent="0.3">
      <c r="F40" s="38" t="s">
        <v>249</v>
      </c>
      <c r="G40" s="106">
        <v>2500</v>
      </c>
      <c r="H40" s="106">
        <v>25000</v>
      </c>
      <c r="I40" s="26" t="s">
        <v>103</v>
      </c>
      <c r="J40" s="28"/>
      <c r="AA40" s="1">
        <v>34</v>
      </c>
      <c r="AB40" s="30" t="s">
        <v>232</v>
      </c>
    </row>
    <row r="41" spans="6:28" ht="57.6" x14ac:dyDescent="0.3">
      <c r="F41" s="38" t="s">
        <v>250</v>
      </c>
      <c r="G41" s="106">
        <v>2500</v>
      </c>
      <c r="H41" s="106">
        <v>25000</v>
      </c>
      <c r="I41" s="26" t="s">
        <v>103</v>
      </c>
      <c r="J41" s="27"/>
      <c r="AA41" s="1">
        <v>35</v>
      </c>
      <c r="AB41" s="30" t="s">
        <v>233</v>
      </c>
    </row>
    <row r="42" spans="6:28" ht="72" x14ac:dyDescent="0.3">
      <c r="F42" s="38" t="s">
        <v>251</v>
      </c>
      <c r="G42" s="106">
        <v>2500</v>
      </c>
      <c r="H42" s="106">
        <v>25000</v>
      </c>
      <c r="I42" s="26" t="s">
        <v>103</v>
      </c>
      <c r="J42" s="27"/>
      <c r="AA42" s="1">
        <v>36</v>
      </c>
      <c r="AB42" s="30" t="s">
        <v>234</v>
      </c>
    </row>
    <row r="43" spans="6:28" ht="43.2" x14ac:dyDescent="0.3">
      <c r="F43" s="38" t="s">
        <v>252</v>
      </c>
      <c r="G43" s="106">
        <v>2500</v>
      </c>
      <c r="H43" s="106">
        <v>25000</v>
      </c>
      <c r="I43" s="26" t="s">
        <v>103</v>
      </c>
      <c r="J43" s="27"/>
      <c r="AA43" s="1">
        <v>37</v>
      </c>
      <c r="AB43" s="30" t="s">
        <v>235</v>
      </c>
    </row>
    <row r="44" spans="6:28" ht="43.2" x14ac:dyDescent="0.3">
      <c r="F44" s="38" t="s">
        <v>253</v>
      </c>
      <c r="G44" s="106">
        <v>2500</v>
      </c>
      <c r="H44" s="106">
        <v>25000</v>
      </c>
      <c r="I44" s="26" t="s">
        <v>103</v>
      </c>
      <c r="J44" s="27"/>
      <c r="AA44" s="1">
        <v>38</v>
      </c>
      <c r="AB44" s="30" t="s">
        <v>236</v>
      </c>
    </row>
    <row r="45" spans="6:28" x14ac:dyDescent="0.3">
      <c r="F45" s="38" t="s">
        <v>50</v>
      </c>
      <c r="G45" s="106">
        <v>50</v>
      </c>
      <c r="H45" s="106">
        <v>200</v>
      </c>
      <c r="I45" s="5"/>
      <c r="J45" s="5"/>
      <c r="AA45" s="1">
        <v>39</v>
      </c>
      <c r="AB45" s="30" t="s">
        <v>237</v>
      </c>
    </row>
    <row r="46" spans="6:28" x14ac:dyDescent="0.3">
      <c r="F46" s="38" t="s">
        <v>51</v>
      </c>
      <c r="G46" s="106">
        <v>5</v>
      </c>
      <c r="H46" s="106">
        <v>20</v>
      </c>
      <c r="I46" s="5"/>
      <c r="J46" s="5"/>
    </row>
    <row r="47" spans="6:28" x14ac:dyDescent="0.3">
      <c r="F47" s="38" t="s">
        <v>52</v>
      </c>
      <c r="G47" s="106">
        <v>5</v>
      </c>
      <c r="H47" s="106">
        <v>20</v>
      </c>
      <c r="I47" s="5"/>
      <c r="J47" s="5"/>
    </row>
    <row r="48" spans="6:28" x14ac:dyDescent="0.3">
      <c r="F48" s="38" t="s">
        <v>53</v>
      </c>
      <c r="G48" s="106">
        <v>50</v>
      </c>
      <c r="H48" s="106">
        <v>200</v>
      </c>
      <c r="I48" s="5"/>
      <c r="J48" s="5"/>
    </row>
    <row r="49" spans="6:10" x14ac:dyDescent="0.3">
      <c r="F49" s="38" t="s">
        <v>54</v>
      </c>
      <c r="G49" s="106">
        <v>50</v>
      </c>
      <c r="H49" s="106">
        <v>200</v>
      </c>
      <c r="I49" s="5"/>
      <c r="J49" s="5"/>
    </row>
    <row r="50" spans="6:10" x14ac:dyDescent="0.3">
      <c r="F50" s="38" t="s">
        <v>55</v>
      </c>
      <c r="G50" s="106">
        <v>50</v>
      </c>
      <c r="H50" s="106">
        <v>200</v>
      </c>
      <c r="I50" s="5"/>
      <c r="J50" s="5"/>
    </row>
    <row r="51" spans="6:10" ht="100.8" x14ac:dyDescent="0.3">
      <c r="F51" s="38" t="s">
        <v>87</v>
      </c>
      <c r="G51" s="106">
        <v>200</v>
      </c>
      <c r="H51" s="106">
        <v>500</v>
      </c>
      <c r="I51" s="26" t="s">
        <v>103</v>
      </c>
      <c r="J51" s="28"/>
    </row>
    <row r="52" spans="6:10" ht="30" customHeight="1" x14ac:dyDescent="0.3">
      <c r="F52" s="38" t="s">
        <v>88</v>
      </c>
      <c r="G52" s="106">
        <v>500</v>
      </c>
      <c r="H52" s="106">
        <v>2000</v>
      </c>
      <c r="I52" s="25" t="s">
        <v>105</v>
      </c>
      <c r="J52" s="27"/>
    </row>
    <row r="53" spans="6:10" x14ac:dyDescent="0.3">
      <c r="F53" s="38" t="s">
        <v>89</v>
      </c>
      <c r="G53" s="106">
        <v>200</v>
      </c>
      <c r="H53" s="106">
        <v>500</v>
      </c>
      <c r="I53" s="25" t="s">
        <v>105</v>
      </c>
      <c r="J53" s="27"/>
    </row>
    <row r="54" spans="6:10" x14ac:dyDescent="0.3">
      <c r="F54" s="38" t="s">
        <v>90</v>
      </c>
      <c r="G54" s="106">
        <v>500</v>
      </c>
      <c r="H54" s="106">
        <v>2000</v>
      </c>
      <c r="I54" s="25" t="s">
        <v>105</v>
      </c>
      <c r="J54" s="27"/>
    </row>
    <row r="55" spans="6:10" ht="30" customHeight="1" x14ac:dyDescent="0.3">
      <c r="F55" s="38" t="s">
        <v>91</v>
      </c>
      <c r="G55" s="106">
        <v>100</v>
      </c>
      <c r="H55" s="106">
        <v>200</v>
      </c>
      <c r="I55" s="25" t="s">
        <v>105</v>
      </c>
      <c r="J55" s="27"/>
    </row>
    <row r="56" spans="6:10" x14ac:dyDescent="0.3">
      <c r="F56" s="38" t="s">
        <v>92</v>
      </c>
      <c r="G56" s="106">
        <v>500</v>
      </c>
      <c r="H56" s="106">
        <v>2000</v>
      </c>
      <c r="I56" s="25" t="s">
        <v>105</v>
      </c>
      <c r="J56" s="27"/>
    </row>
    <row r="57" spans="6:10" ht="15" customHeight="1" x14ac:dyDescent="0.3">
      <c r="F57" s="38" t="s">
        <v>93</v>
      </c>
      <c r="G57" s="106">
        <v>500</v>
      </c>
      <c r="H57" s="106">
        <v>2000</v>
      </c>
      <c r="I57" s="25" t="s">
        <v>105</v>
      </c>
      <c r="J57" s="27"/>
    </row>
    <row r="58" spans="6:10" x14ac:dyDescent="0.3">
      <c r="F58" s="39" t="s">
        <v>94</v>
      </c>
      <c r="G58" s="107">
        <v>500</v>
      </c>
      <c r="H58" s="108">
        <v>2000</v>
      </c>
      <c r="I58" s="40" t="s">
        <v>105</v>
      </c>
      <c r="J58" s="41"/>
    </row>
    <row r="59" spans="6:10" x14ac:dyDescent="0.3">
      <c r="F59" s="37"/>
    </row>
    <row r="61" spans="6:10" ht="15" customHeight="1" x14ac:dyDescent="0.3"/>
    <row r="65" ht="15" customHeight="1" x14ac:dyDescent="0.3"/>
    <row r="67" ht="15" customHeight="1" x14ac:dyDescent="0.3"/>
    <row r="72" ht="15" customHeight="1" x14ac:dyDescent="0.3"/>
  </sheetData>
  <sheetProtection algorithmName="SHA-512" hashValue="mhSJ6AUQhFyU/SfZqgXtLxx+1Ql3qW1OhEj+q415Dp1GXJJgjnuQursCbcjVFTXlREKtrQ2f6Q1ixrAL2i4+4Q==" saltValue="Lwn3jiWMP3C7Ul6mrOLHIA==" spinCount="100000" sheet="1" objects="1" scenarios="1" selectLockedCells="1" selectUnlockedCells="1"/>
  <mergeCells count="5">
    <mergeCell ref="G4:H4"/>
    <mergeCell ref="M4:N4"/>
    <mergeCell ref="V11:W11"/>
    <mergeCell ref="V12:W12"/>
    <mergeCell ref="V13:W13"/>
  </mergeCells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3</vt:i4>
      </vt:variant>
    </vt:vector>
  </HeadingPairs>
  <TitlesOfParts>
    <vt:vector size="7" baseType="lpstr">
      <vt:lpstr>I. e II. Formulário - dados</vt:lpstr>
      <vt:lpstr>III. Inventário</vt:lpstr>
      <vt:lpstr>Instruções de preenchimento</vt:lpstr>
      <vt:lpstr>Backoffice</vt:lpstr>
      <vt:lpstr>'I. e II. Formulário - dados'!Área_de_Impressão</vt:lpstr>
      <vt:lpstr>'III. Inventário'!Área_de_Impressão</vt:lpstr>
      <vt:lpstr>'Instruções de preenchimento'!Área_de_Impressão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</dc:creator>
  <cp:lastModifiedBy>Rita Noronha</cp:lastModifiedBy>
  <cp:lastPrinted>2015-11-05T12:06:05Z</cp:lastPrinted>
  <dcterms:created xsi:type="dcterms:W3CDTF">2015-05-19T09:49:38Z</dcterms:created>
  <dcterms:modified xsi:type="dcterms:W3CDTF">2025-09-24T16:21:20Z</dcterms:modified>
</cp:coreProperties>
</file>

<file path=userCustomization/customUI.xml><?xml version="1.0" encoding="utf-8"?>
<mso:customUI xmlns:mso="http://schemas.microsoft.com/office/2006/01/customui">
  <mso:ribbon>
    <mso:qat>
      <mso:documentControls>
        <mso:control idQ="mso:DataFormExcel" visible="true"/>
      </mso:documentControls>
    </mso:qat>
  </mso:ribbon>
</mso:customUI>
</file>