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uturemotioneu.sharepoint.com/sites/GREEN-trabalhos/Shared Documents/W24.019-INSUN-RECAPE_LinhaChamusca/4-RECAPE/Volume2-RelatorioTecnico/AnexoG-AmbienteSonoro/"/>
    </mc:Choice>
  </mc:AlternateContent>
  <xr:revisionPtr revIDLastSave="28" documentId="8_{7F0881AA-B950-4DF3-BDD8-FA247C0DE112}" xr6:coauthVersionLast="47" xr6:coauthVersionMax="47" xr10:uidLastSave="{FB776E01-0333-4D68-BACF-E43C9E7B6AB6}"/>
  <bookViews>
    <workbookView xWindow="-110" yWindow="-110" windowWidth="19420" windowHeight="10420" xr2:uid="{00000000-000D-0000-FFFF-FFFF00000000}"/>
  </bookViews>
  <sheets>
    <sheet name="TensaoMaxi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F26" i="1"/>
  <c r="N26" i="1" s="1"/>
  <c r="E26" i="1"/>
  <c r="M26" i="1" s="1"/>
  <c r="L25" i="1"/>
  <c r="Q25" i="1" s="1"/>
  <c r="K25" i="1"/>
  <c r="F25" i="1"/>
  <c r="N25" i="1" s="1"/>
  <c r="S25" i="1" s="1"/>
  <c r="E25" i="1"/>
  <c r="M25" i="1" s="1"/>
  <c r="R25" i="1" s="1"/>
  <c r="L24" i="1"/>
  <c r="Q24" i="1" s="1"/>
  <c r="K24" i="1"/>
  <c r="F24" i="1"/>
  <c r="N24" i="1" s="1"/>
  <c r="S24" i="1" s="1"/>
  <c r="E24" i="1"/>
  <c r="G24" i="1" s="1"/>
  <c r="L23" i="1"/>
  <c r="Q23" i="1" s="1"/>
  <c r="K23" i="1"/>
  <c r="F23" i="1"/>
  <c r="N23" i="1" s="1"/>
  <c r="E23" i="1"/>
  <c r="G23" i="1" s="1"/>
  <c r="L22" i="1"/>
  <c r="Q22" i="1" s="1"/>
  <c r="K22" i="1"/>
  <c r="F22" i="1"/>
  <c r="N22" i="1" s="1"/>
  <c r="E22" i="1"/>
  <c r="G22" i="1" s="1"/>
  <c r="O22" i="1" s="1"/>
  <c r="L11" i="1"/>
  <c r="L12" i="1"/>
  <c r="L13" i="1"/>
  <c r="L14" i="1"/>
  <c r="L10" i="1"/>
  <c r="M22" i="1" l="1"/>
  <c r="M23" i="1"/>
  <c r="O24" i="1"/>
  <c r="O23" i="1"/>
  <c r="G25" i="1"/>
  <c r="O25" i="1" s="1"/>
  <c r="M24" i="1"/>
  <c r="R24" i="1" s="1"/>
  <c r="G26" i="1"/>
  <c r="O26" i="1" s="1"/>
  <c r="E11" i="1"/>
  <c r="M11" i="1" s="1"/>
  <c r="F11" i="1"/>
  <c r="E12" i="1"/>
  <c r="F12" i="1"/>
  <c r="N12" i="1" s="1"/>
  <c r="E13" i="1"/>
  <c r="M13" i="1" s="1"/>
  <c r="R13" i="1" s="1"/>
  <c r="F13" i="1"/>
  <c r="E14" i="1"/>
  <c r="M14" i="1" s="1"/>
  <c r="F14" i="1"/>
  <c r="N14" i="1" s="1"/>
  <c r="F10" i="1"/>
  <c r="E10" i="1"/>
  <c r="M10" i="1" s="1"/>
  <c r="K14" i="1"/>
  <c r="Q13" i="1"/>
  <c r="K13" i="1"/>
  <c r="Q12" i="1"/>
  <c r="K12" i="1"/>
  <c r="K11" i="1"/>
  <c r="Q10" i="1"/>
  <c r="K10" i="1"/>
  <c r="G11" i="1" l="1"/>
  <c r="O11" i="1" s="1"/>
  <c r="N11" i="1"/>
  <c r="G10" i="1"/>
  <c r="O10" i="1" s="1"/>
  <c r="N10" i="1"/>
  <c r="G14" i="1"/>
  <c r="O14" i="1" s="1"/>
  <c r="G13" i="1"/>
  <c r="O13" i="1" s="1"/>
  <c r="N13" i="1"/>
  <c r="G12" i="1"/>
  <c r="O12" i="1" s="1"/>
  <c r="M12" i="1"/>
  <c r="R12" i="1" s="1"/>
</calcChain>
</file>

<file path=xl/sharedStrings.xml><?xml version="1.0" encoding="utf-8"?>
<sst xmlns="http://schemas.openxmlformats.org/spreadsheetml/2006/main" count="83" uniqueCount="26">
  <si>
    <t>Pontos</t>
  </si>
  <si>
    <t>Dist. à linha (m)</t>
  </si>
  <si>
    <t>Ruído particular da linha (dB(A))</t>
  </si>
  <si>
    <t>Ruído Ambiente - Medições (dB(A))</t>
  </si>
  <si>
    <t>Ruído Ambiente Futuro (dB(A))</t>
  </si>
  <si>
    <t>Diferença entre ruido de ambiente atual e futuro (dB(A))</t>
  </si>
  <si>
    <t>Ld</t>
  </si>
  <si>
    <t>Le</t>
  </si>
  <si>
    <t>Ln</t>
  </si>
  <si>
    <t>Lden</t>
  </si>
  <si>
    <t>NA</t>
  </si>
  <si>
    <t>Legenda:</t>
  </si>
  <si>
    <t>Não aplicável, em qualquer dos períodos de referência, para um valor do indicador Laeq futuro ≤ 45 dB(A)</t>
  </si>
  <si>
    <t>Tensão máxima</t>
  </si>
  <si>
    <r>
      <t xml:space="preserve">Tabela 2 -  Cálculo para tensão máxima e </t>
    </r>
    <r>
      <rPr>
        <b/>
        <sz val="11"/>
        <color theme="1"/>
        <rFont val="Segoe UI"/>
        <family val="2"/>
      </rPr>
      <t>condições favoráveis</t>
    </r>
  </si>
  <si>
    <t>RECAPE da Interligação da CSF da Chamusca à Rede Nacional de Transporte</t>
  </si>
  <si>
    <t>Fevereiro 2025</t>
  </si>
  <si>
    <t>PR1</t>
  </si>
  <si>
    <t>PR2</t>
  </si>
  <si>
    <t>PR3</t>
  </si>
  <si>
    <t>PR4</t>
  </si>
  <si>
    <t>PR5</t>
  </si>
  <si>
    <t>Cumpre critério incomodidade</t>
  </si>
  <si>
    <t>Não cumpre critério de incomodidade</t>
  </si>
  <si>
    <t>Anexo G.3 - Calculo de ruído para as linhas elétricas</t>
  </si>
  <si>
    <r>
      <t>Tabela 1 -  Cálculo para tensão máxima (</t>
    </r>
    <r>
      <rPr>
        <b/>
        <sz val="11"/>
        <color theme="1"/>
        <rFont val="Segoe UI"/>
        <family val="2"/>
      </rPr>
      <t>longa duração</t>
    </r>
    <r>
      <rPr>
        <sz val="11"/>
        <color theme="1"/>
        <rFont val="Segoe U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</si>
</sst>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8"/>
      <name val="Calibri"/>
      <family val="2"/>
      <scheme val="minor"/>
    </font>
    <font>
      <sz val="11"/>
      <color theme="1"/>
      <name val="Segoe UI"/>
      <family val="2"/>
    </font>
    <font>
      <sz val="10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>
      <alignment horizontal="center" vertical="center"/>
    </xf>
    <xf numFmtId="17" fontId="3" fillId="0" borderId="0" xfId="0" quotePrefix="1" applyNumberFormat="1" applyFont="1"/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7" xfId="0" applyNumberFormat="1" applyFont="1" applyBorder="1" applyAlignment="1" applyProtection="1">
      <alignment horizontal="center" vertical="center"/>
      <protection hidden="1"/>
    </xf>
    <xf numFmtId="164" fontId="1" fillId="3" borderId="1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164" fontId="1" fillId="4" borderId="2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3" borderId="2" xfId="0" applyFont="1" applyFill="1" applyBorder="1" applyAlignment="1">
      <alignment horizontal="center" vertical="center"/>
    </xf>
    <xf numFmtId="0" fontId="3" fillId="7" borderId="0" xfId="0" applyFont="1" applyFill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164" fontId="4" fillId="0" borderId="21" xfId="0" applyNumberFormat="1" applyFont="1" applyBorder="1" applyAlignment="1" applyProtection="1">
      <alignment horizontal="center" vertical="center"/>
      <protection hidden="1"/>
    </xf>
    <xf numFmtId="164" fontId="4" fillId="0" borderId="22" xfId="0" applyNumberFormat="1" applyFont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  <protection hidden="1"/>
    </xf>
    <xf numFmtId="164" fontId="1" fillId="3" borderId="23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" fontId="1" fillId="5" borderId="22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6" borderId="22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0" fontId="3" fillId="4" borderId="20" xfId="0" applyFont="1" applyFill="1" applyBorder="1"/>
    <xf numFmtId="164" fontId="1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0"/>
  <sheetViews>
    <sheetView tabSelected="1" topLeftCell="A9" zoomScale="90" zoomScaleNormal="90" workbookViewId="0">
      <selection activeCell="U20" sqref="U20"/>
    </sheetView>
  </sheetViews>
  <sheetFormatPr defaultColWidth="9.1796875" defaultRowHeight="16.5" x14ac:dyDescent="0.45"/>
  <cols>
    <col min="1" max="1" width="8.81640625" style="1" customWidth="1"/>
    <col min="2" max="2" width="10.1796875" style="1" customWidth="1"/>
    <col min="3" max="3" width="7.453125" style="1" customWidth="1"/>
    <col min="4" max="4" width="6.1796875" style="1" customWidth="1"/>
    <col min="5" max="6" width="5" style="1" bestFit="1" customWidth="1"/>
    <col min="7" max="7" width="5" style="1" customWidth="1"/>
    <col min="8" max="8" width="6.54296875" style="1" bestFit="1" customWidth="1"/>
    <col min="9" max="9" width="5" style="1" customWidth="1"/>
    <col min="10" max="11" width="5" style="1" bestFit="1" customWidth="1"/>
    <col min="12" max="12" width="6.54296875" style="1" bestFit="1" customWidth="1"/>
    <col min="13" max="14" width="5" style="1" customWidth="1"/>
    <col min="15" max="15" width="5" style="1" bestFit="1" customWidth="1"/>
    <col min="16" max="16" width="6.54296875" style="1" customWidth="1"/>
    <col min="17" max="17" width="5.54296875" style="1" customWidth="1"/>
    <col min="18" max="18" width="5.81640625" style="1" customWidth="1"/>
    <col min="19" max="19" width="5.54296875" style="1" customWidth="1"/>
    <col min="20" max="20" width="7" style="1" customWidth="1"/>
    <col min="21" max="21" width="14.26953125" style="1" bestFit="1" customWidth="1"/>
    <col min="22" max="16384" width="9.1796875" style="1"/>
  </cols>
  <sheetData>
    <row r="1" spans="2:21" x14ac:dyDescent="0.45">
      <c r="D1" s="2"/>
    </row>
    <row r="2" spans="2:21" x14ac:dyDescent="0.45">
      <c r="B2" s="1" t="s">
        <v>15</v>
      </c>
      <c r="D2" s="2"/>
    </row>
    <row r="3" spans="2:21" x14ac:dyDescent="0.45">
      <c r="D3" s="2"/>
    </row>
    <row r="4" spans="2:21" x14ac:dyDescent="0.45">
      <c r="B4" s="27" t="s">
        <v>24</v>
      </c>
      <c r="D4" s="2"/>
      <c r="L4" s="29" t="s">
        <v>13</v>
      </c>
      <c r="M4" s="29"/>
      <c r="N4" s="29"/>
    </row>
    <row r="5" spans="2:21" x14ac:dyDescent="0.45">
      <c r="B5" s="7" t="s">
        <v>16</v>
      </c>
    </row>
    <row r="7" spans="2:21" x14ac:dyDescent="0.45">
      <c r="B7" s="1" t="s">
        <v>25</v>
      </c>
    </row>
    <row r="8" spans="2:21" ht="70.5" customHeight="1" x14ac:dyDescent="0.45">
      <c r="B8" s="54" t="s">
        <v>0</v>
      </c>
      <c r="C8" s="56" t="s">
        <v>1</v>
      </c>
      <c r="D8" s="58" t="s">
        <v>2</v>
      </c>
      <c r="E8" s="59"/>
      <c r="F8" s="59"/>
      <c r="G8" s="60"/>
      <c r="H8" s="59" t="s">
        <v>3</v>
      </c>
      <c r="I8" s="59"/>
      <c r="J8" s="59"/>
      <c r="K8" s="61"/>
      <c r="L8" s="56" t="s">
        <v>4</v>
      </c>
      <c r="M8" s="59"/>
      <c r="N8" s="59"/>
      <c r="O8" s="60"/>
      <c r="P8" s="3"/>
      <c r="Q8" s="58" t="s">
        <v>5</v>
      </c>
      <c r="R8" s="59"/>
      <c r="S8" s="60"/>
    </row>
    <row r="9" spans="2:21" ht="17" thickBot="1" x14ac:dyDescent="0.5">
      <c r="B9" s="55"/>
      <c r="C9" s="57"/>
      <c r="D9" s="19" t="s">
        <v>6</v>
      </c>
      <c r="E9" s="20" t="s">
        <v>7</v>
      </c>
      <c r="F9" s="20" t="s">
        <v>8</v>
      </c>
      <c r="G9" s="21" t="s">
        <v>9</v>
      </c>
      <c r="H9" s="22" t="s">
        <v>6</v>
      </c>
      <c r="I9" s="20" t="s">
        <v>7</v>
      </c>
      <c r="J9" s="20" t="s">
        <v>8</v>
      </c>
      <c r="K9" s="20" t="s">
        <v>9</v>
      </c>
      <c r="L9" s="20" t="s">
        <v>6</v>
      </c>
      <c r="M9" s="20" t="s">
        <v>7</v>
      </c>
      <c r="N9" s="20" t="s">
        <v>8</v>
      </c>
      <c r="O9" s="21" t="s">
        <v>9</v>
      </c>
      <c r="P9" s="3"/>
      <c r="Q9" s="30" t="s">
        <v>6</v>
      </c>
      <c r="R9" s="31" t="s">
        <v>7</v>
      </c>
      <c r="S9" s="32" t="s">
        <v>8</v>
      </c>
    </row>
    <row r="10" spans="2:21" x14ac:dyDescent="0.45">
      <c r="B10" s="15" t="s">
        <v>17</v>
      </c>
      <c r="C10" s="10">
        <v>19</v>
      </c>
      <c r="D10" s="36">
        <v>8.3000000000000007</v>
      </c>
      <c r="E10" s="37">
        <f>+D10</f>
        <v>8.3000000000000007</v>
      </c>
      <c r="F10" s="37">
        <f>+D10</f>
        <v>8.3000000000000007</v>
      </c>
      <c r="G10" s="38">
        <f>10*LOG10(1/24*(13*10^(D10/10)+3*10^((E10+5)/10)+8*10^((F10+10)/10)))</f>
        <v>14.604568311803812</v>
      </c>
      <c r="H10" s="36">
        <v>47.2</v>
      </c>
      <c r="I10" s="37">
        <v>45.1</v>
      </c>
      <c r="J10" s="37">
        <v>43</v>
      </c>
      <c r="K10" s="38">
        <f>10*LOG10(1/24*(13*10^(H10/10)+3*10^((I10+5)/10)+8*10^((J10+10)/10)))</f>
        <v>50.323244729810909</v>
      </c>
      <c r="L10" s="39">
        <f>10*LOG(10^(H10/10)+10^(D10/10))</f>
        <v>47.200559443637253</v>
      </c>
      <c r="M10" s="39">
        <f>10*LOG(10^(I10/10)+10^(E10/10))</f>
        <v>45.100907275005689</v>
      </c>
      <c r="N10" s="39">
        <f>10*LOG(10^(J10/10)+10^(F10/10))</f>
        <v>43.001471332210279</v>
      </c>
      <c r="O10" s="40">
        <f>10*LOG(10^(K10/10)+10^(G10/10))</f>
        <v>50.324408476560187</v>
      </c>
      <c r="P10" s="11"/>
      <c r="Q10" s="44">
        <f>+L10-H10</f>
        <v>5.5944363725046742E-4</v>
      </c>
      <c r="R10" s="34" t="s">
        <v>10</v>
      </c>
      <c r="S10" s="45" t="s">
        <v>10</v>
      </c>
    </row>
    <row r="11" spans="2:21" x14ac:dyDescent="0.45">
      <c r="B11" s="28" t="s">
        <v>18</v>
      </c>
      <c r="C11" s="13">
        <v>40</v>
      </c>
      <c r="D11" s="23">
        <v>33.299999999999997</v>
      </c>
      <c r="E11" s="17">
        <f t="shared" ref="E11:E14" si="0">+D11</f>
        <v>33.299999999999997</v>
      </c>
      <c r="F11" s="17">
        <f t="shared" ref="F11:F14" si="1">+D11</f>
        <v>33.299999999999997</v>
      </c>
      <c r="G11" s="4">
        <f t="shared" ref="G11:G14" si="2">10*LOG10(1/24*(13*10^(D11/10)+3*10^((E11+5)/10)+8*10^((F11+10)/10)))</f>
        <v>39.604568311803817</v>
      </c>
      <c r="H11" s="23">
        <v>43.1</v>
      </c>
      <c r="I11" s="16">
        <v>40.299999999999997</v>
      </c>
      <c r="J11" s="16">
        <v>39.1</v>
      </c>
      <c r="K11" s="4">
        <f t="shared" ref="K11:K14" si="3">10*LOG10(1/24*(13*10^(H11/10)+3*10^((I11+5)/10)+8*10^((J11+10)/10)))</f>
        <v>46.272564124503148</v>
      </c>
      <c r="L11" s="18">
        <f t="shared" ref="L11:L14" si="4">10*LOG(10^(H11/10)+10^(D11/10))</f>
        <v>43.532494076324866</v>
      </c>
      <c r="M11" s="18">
        <f t="shared" ref="M11:M14" si="5">10*LOG(10^(I11/10)+10^(E11/10))</f>
        <v>41.090097496525658</v>
      </c>
      <c r="N11" s="18">
        <f t="shared" ref="N11:N14" si="6">10*LOG(10^(J11/10)+10^(F11/10))</f>
        <v>40.114125656120684</v>
      </c>
      <c r="O11" s="8">
        <f t="shared" ref="O11:O14" si="7">10*LOG(10^(K11/10)+10^(G11/10))</f>
        <v>47.119676199893242</v>
      </c>
      <c r="P11" s="11"/>
      <c r="Q11" s="33" t="s">
        <v>10</v>
      </c>
      <c r="R11" s="34" t="s">
        <v>10</v>
      </c>
      <c r="S11" s="35" t="s">
        <v>10</v>
      </c>
      <c r="U11" s="53"/>
    </row>
    <row r="12" spans="2:21" x14ac:dyDescent="0.45">
      <c r="B12" s="28" t="s">
        <v>19</v>
      </c>
      <c r="C12" s="13">
        <v>67</v>
      </c>
      <c r="D12" s="23">
        <v>32</v>
      </c>
      <c r="E12" s="17">
        <f t="shared" si="0"/>
        <v>32</v>
      </c>
      <c r="F12" s="17">
        <f t="shared" si="1"/>
        <v>32</v>
      </c>
      <c r="G12" s="4">
        <f t="shared" si="2"/>
        <v>38.304568311803813</v>
      </c>
      <c r="H12" s="23">
        <v>47.7</v>
      </c>
      <c r="I12" s="16">
        <v>45.4</v>
      </c>
      <c r="J12" s="16">
        <v>43.6</v>
      </c>
      <c r="K12" s="4">
        <f t="shared" si="3"/>
        <v>50.862314119659104</v>
      </c>
      <c r="L12" s="18">
        <f t="shared" si="4"/>
        <v>47.815346447709217</v>
      </c>
      <c r="M12" s="18">
        <f t="shared" si="5"/>
        <v>45.594107706469416</v>
      </c>
      <c r="N12" s="18">
        <f t="shared" si="6"/>
        <v>43.890520842991052</v>
      </c>
      <c r="O12" s="8">
        <f t="shared" si="7"/>
        <v>51.096860972452333</v>
      </c>
      <c r="P12" s="11"/>
      <c r="Q12" s="25">
        <f t="shared" ref="Q12:Q13" si="8">+L12-H12</f>
        <v>0.11534644770921432</v>
      </c>
      <c r="R12" s="12">
        <f t="shared" ref="R12:R13" si="9">+M12-I12</f>
        <v>0.194107706469417</v>
      </c>
      <c r="S12" s="35" t="s">
        <v>10</v>
      </c>
      <c r="U12" s="53"/>
    </row>
    <row r="13" spans="2:21" x14ac:dyDescent="0.45">
      <c r="B13" s="28" t="s">
        <v>20</v>
      </c>
      <c r="C13" s="13">
        <v>185</v>
      </c>
      <c r="D13" s="23">
        <v>30.1</v>
      </c>
      <c r="E13" s="17">
        <f t="shared" si="0"/>
        <v>30.1</v>
      </c>
      <c r="F13" s="17">
        <f t="shared" si="1"/>
        <v>30.1</v>
      </c>
      <c r="G13" s="4">
        <f t="shared" si="2"/>
        <v>36.404568311803814</v>
      </c>
      <c r="H13" s="23">
        <v>48.6</v>
      </c>
      <c r="I13" s="16">
        <v>45.6</v>
      </c>
      <c r="J13" s="16">
        <v>44.8</v>
      </c>
      <c r="K13" s="4">
        <f t="shared" si="3"/>
        <v>51.882456095066274</v>
      </c>
      <c r="L13" s="18">
        <f t="shared" si="4"/>
        <v>48.66091649769043</v>
      </c>
      <c r="M13" s="18">
        <f t="shared" si="5"/>
        <v>45.720707692494436</v>
      </c>
      <c r="N13" s="18">
        <f t="shared" si="6"/>
        <v>44.944719889833408</v>
      </c>
      <c r="O13" s="8">
        <f t="shared" si="7"/>
        <v>52.003771414767719</v>
      </c>
      <c r="P13" s="11"/>
      <c r="Q13" s="25">
        <f t="shared" si="8"/>
        <v>6.0916497690428173E-2</v>
      </c>
      <c r="R13" s="12">
        <f t="shared" si="9"/>
        <v>0.12070769249443458</v>
      </c>
      <c r="S13" s="35" t="s">
        <v>10</v>
      </c>
      <c r="U13" s="53"/>
    </row>
    <row r="14" spans="2:21" ht="17" thickBot="1" x14ac:dyDescent="0.5">
      <c r="B14" s="41" t="s">
        <v>21</v>
      </c>
      <c r="C14" s="14">
        <v>119</v>
      </c>
      <c r="D14" s="5">
        <v>31.9</v>
      </c>
      <c r="E14" s="42">
        <f t="shared" si="0"/>
        <v>31.9</v>
      </c>
      <c r="F14" s="42">
        <f t="shared" si="1"/>
        <v>31.9</v>
      </c>
      <c r="G14" s="6">
        <f t="shared" si="2"/>
        <v>38.204568311803804</v>
      </c>
      <c r="H14" s="5">
        <v>42.6</v>
      </c>
      <c r="I14" s="24">
        <v>39.700000000000003</v>
      </c>
      <c r="J14" s="24">
        <v>39.200000000000003</v>
      </c>
      <c r="K14" s="6">
        <f t="shared" si="3"/>
        <v>46.156469235345298</v>
      </c>
      <c r="L14" s="43">
        <f t="shared" si="4"/>
        <v>42.954752882115628</v>
      </c>
      <c r="M14" s="43">
        <f t="shared" si="5"/>
        <v>40.366831638879674</v>
      </c>
      <c r="N14" s="43">
        <f t="shared" si="6"/>
        <v>39.941611099546812</v>
      </c>
      <c r="O14" s="9">
        <f t="shared" si="7"/>
        <v>46.802001400158716</v>
      </c>
      <c r="P14" s="11"/>
      <c r="Q14" s="46" t="s">
        <v>10</v>
      </c>
      <c r="R14" s="47" t="s">
        <v>10</v>
      </c>
      <c r="S14" s="48" t="s">
        <v>10</v>
      </c>
      <c r="U14" s="53"/>
    </row>
    <row r="15" spans="2:21" x14ac:dyDescent="0.45">
      <c r="B15" s="1" t="s">
        <v>11</v>
      </c>
    </row>
    <row r="16" spans="2:21" x14ac:dyDescent="0.45">
      <c r="B16" s="26" t="s">
        <v>10</v>
      </c>
      <c r="C16" s="3" t="s">
        <v>12</v>
      </c>
    </row>
    <row r="19" spans="2:19" ht="17" thickBot="1" x14ac:dyDescent="0.5">
      <c r="B19" s="1" t="s">
        <v>14</v>
      </c>
    </row>
    <row r="20" spans="2:19" x14ac:dyDescent="0.45">
      <c r="B20" s="54" t="s">
        <v>0</v>
      </c>
      <c r="C20" s="56" t="s">
        <v>1</v>
      </c>
      <c r="D20" s="58" t="s">
        <v>2</v>
      </c>
      <c r="E20" s="59"/>
      <c r="F20" s="59"/>
      <c r="G20" s="60"/>
      <c r="H20" s="59" t="s">
        <v>3</v>
      </c>
      <c r="I20" s="59"/>
      <c r="J20" s="59"/>
      <c r="K20" s="61"/>
      <c r="L20" s="56" t="s">
        <v>4</v>
      </c>
      <c r="M20" s="59"/>
      <c r="N20" s="59"/>
      <c r="O20" s="60"/>
      <c r="P20" s="3"/>
      <c r="Q20" s="58" t="s">
        <v>5</v>
      </c>
      <c r="R20" s="59"/>
      <c r="S20" s="60"/>
    </row>
    <row r="21" spans="2:19" ht="17" thickBot="1" x14ac:dyDescent="0.5">
      <c r="B21" s="55"/>
      <c r="C21" s="57"/>
      <c r="D21" s="19" t="s">
        <v>6</v>
      </c>
      <c r="E21" s="20" t="s">
        <v>7</v>
      </c>
      <c r="F21" s="20" t="s">
        <v>8</v>
      </c>
      <c r="G21" s="21" t="s">
        <v>9</v>
      </c>
      <c r="H21" s="22" t="s">
        <v>6</v>
      </c>
      <c r="I21" s="20" t="s">
        <v>7</v>
      </c>
      <c r="J21" s="20" t="s">
        <v>8</v>
      </c>
      <c r="K21" s="20" t="s">
        <v>9</v>
      </c>
      <c r="L21" s="20" t="s">
        <v>6</v>
      </c>
      <c r="M21" s="20" t="s">
        <v>7</v>
      </c>
      <c r="N21" s="20" t="s">
        <v>8</v>
      </c>
      <c r="O21" s="21" t="s">
        <v>9</v>
      </c>
      <c r="P21" s="3"/>
      <c r="Q21" s="30" t="s">
        <v>6</v>
      </c>
      <c r="R21" s="31" t="s">
        <v>7</v>
      </c>
      <c r="S21" s="32" t="s">
        <v>8</v>
      </c>
    </row>
    <row r="22" spans="2:19" x14ac:dyDescent="0.45">
      <c r="B22" s="15" t="s">
        <v>17</v>
      </c>
      <c r="C22" s="10">
        <v>19</v>
      </c>
      <c r="D22" s="36">
        <v>8.9</v>
      </c>
      <c r="E22" s="37">
        <f>+D22</f>
        <v>8.9</v>
      </c>
      <c r="F22" s="37">
        <f>+D22</f>
        <v>8.9</v>
      </c>
      <c r="G22" s="38">
        <f>10*LOG10(1/24*(13*10^(D22/10)+3*10^((E22+5)/10)+8*10^((F22+10)/10)))</f>
        <v>15.204568311803811</v>
      </c>
      <c r="H22" s="36">
        <v>47.2</v>
      </c>
      <c r="I22" s="37">
        <v>45.1</v>
      </c>
      <c r="J22" s="37">
        <v>43</v>
      </c>
      <c r="K22" s="38">
        <f>10*LOG10(1/24*(13*10^(H22/10)+3*10^((I22+5)/10)+8*10^((J22+10)/10)))</f>
        <v>50.323244729810909</v>
      </c>
      <c r="L22" s="39">
        <f>10*LOG(10^(H22/10)+10^(D22/10))</f>
        <v>47.200642321109179</v>
      </c>
      <c r="M22" s="39">
        <f>10*LOG(10^(I22/10)+10^(E22/10))</f>
        <v>45.101041674964534</v>
      </c>
      <c r="N22" s="39">
        <f>10*LOG(10^(J22/10)+10^(F22/10))</f>
        <v>43.001689273016396</v>
      </c>
      <c r="O22" s="40">
        <f>10*LOG(10^(K22/10)+10^(G22/10))</f>
        <v>50.324580863336131</v>
      </c>
      <c r="P22" s="11"/>
      <c r="Q22" s="44">
        <f>+L22-H22</f>
        <v>6.4232110917572527E-4</v>
      </c>
      <c r="R22" s="34" t="s">
        <v>10</v>
      </c>
      <c r="S22" s="45" t="s">
        <v>10</v>
      </c>
    </row>
    <row r="23" spans="2:19" x14ac:dyDescent="0.45">
      <c r="B23" s="28" t="s">
        <v>18</v>
      </c>
      <c r="C23" s="13">
        <v>40</v>
      </c>
      <c r="D23" s="23">
        <v>43.3</v>
      </c>
      <c r="E23" s="17">
        <f t="shared" ref="E23:E26" si="10">+D23</f>
        <v>43.3</v>
      </c>
      <c r="F23" s="17">
        <f t="shared" ref="F23:F26" si="11">+D23</f>
        <v>43.3</v>
      </c>
      <c r="G23" s="4">
        <f t="shared" ref="G23:G26" si="12">10*LOG10(1/24*(13*10^(D23/10)+3*10^((E23+5)/10)+8*10^((F23+10)/10)))</f>
        <v>49.60456831180381</v>
      </c>
      <c r="H23" s="23">
        <v>43.1</v>
      </c>
      <c r="I23" s="16">
        <v>40.299999999999997</v>
      </c>
      <c r="J23" s="16">
        <v>39.1</v>
      </c>
      <c r="K23" s="4">
        <f t="shared" ref="K23:K26" si="13">10*LOG10(1/24*(13*10^(H23/10)+3*10^((I23+5)/10)+8*10^((J23+10)/10)))</f>
        <v>46.272564124503148</v>
      </c>
      <c r="L23" s="18">
        <f t="shared" ref="L23:L26" si="14">10*LOG(10^(H23/10)+10^(D23/10))</f>
        <v>46.211451147466761</v>
      </c>
      <c r="M23" s="18">
        <f t="shared" ref="M23:M26" si="15">10*LOG(10^(I23/10)+10^(E23/10))</f>
        <v>45.064348624364854</v>
      </c>
      <c r="N23" s="18">
        <f t="shared" ref="N23:N26" si="16">10*LOG(10^(J23/10)+10^(F23/10))</f>
        <v>44.699386864976304</v>
      </c>
      <c r="O23" s="8">
        <f t="shared" ref="O23:O26" si="17">10*LOG(10^(K23/10)+10^(G23/10))</f>
        <v>51.260871781688166</v>
      </c>
      <c r="P23" s="11"/>
      <c r="Q23" s="25">
        <f t="shared" ref="Q23:Q25" si="18">+L23-H23</f>
        <v>3.1114511474667594</v>
      </c>
      <c r="R23" s="34" t="s">
        <v>10</v>
      </c>
      <c r="S23" s="35" t="s">
        <v>10</v>
      </c>
    </row>
    <row r="24" spans="2:19" x14ac:dyDescent="0.45">
      <c r="B24" s="28" t="s">
        <v>19</v>
      </c>
      <c r="C24" s="13">
        <v>67</v>
      </c>
      <c r="D24" s="23">
        <v>42</v>
      </c>
      <c r="E24" s="17">
        <f t="shared" si="10"/>
        <v>42</v>
      </c>
      <c r="F24" s="17">
        <f t="shared" si="11"/>
        <v>42</v>
      </c>
      <c r="G24" s="4">
        <f t="shared" si="12"/>
        <v>48.30456831180382</v>
      </c>
      <c r="H24" s="23">
        <v>47.7</v>
      </c>
      <c r="I24" s="16">
        <v>45.4</v>
      </c>
      <c r="J24" s="16">
        <v>43.6</v>
      </c>
      <c r="K24" s="4">
        <f t="shared" si="13"/>
        <v>50.862314119659104</v>
      </c>
      <c r="L24" s="18">
        <f t="shared" si="14"/>
        <v>48.735141450711311</v>
      </c>
      <c r="M24" s="18">
        <f t="shared" si="15"/>
        <v>47.03485838045917</v>
      </c>
      <c r="N24" s="18">
        <f t="shared" si="16"/>
        <v>45.883569709582389</v>
      </c>
      <c r="O24" s="8">
        <f t="shared" si="17"/>
        <v>52.779376920854745</v>
      </c>
      <c r="P24" s="11"/>
      <c r="Q24" s="25">
        <f t="shared" si="18"/>
        <v>1.0351414507113077</v>
      </c>
      <c r="R24" s="12">
        <f t="shared" ref="R24:R25" si="19">+M24-I24</f>
        <v>1.6348583804591712</v>
      </c>
      <c r="S24" s="52">
        <f t="shared" ref="S24:S25" si="20">+N24-J24</f>
        <v>2.2835697095823875</v>
      </c>
    </row>
    <row r="25" spans="2:19" x14ac:dyDescent="0.45">
      <c r="B25" s="28" t="s">
        <v>20</v>
      </c>
      <c r="C25" s="13">
        <v>185</v>
      </c>
      <c r="D25" s="23">
        <v>40.1</v>
      </c>
      <c r="E25" s="17">
        <f t="shared" si="10"/>
        <v>40.1</v>
      </c>
      <c r="F25" s="17">
        <f t="shared" si="11"/>
        <v>40.1</v>
      </c>
      <c r="G25" s="4">
        <f t="shared" si="12"/>
        <v>46.404568311803807</v>
      </c>
      <c r="H25" s="23">
        <v>48.6</v>
      </c>
      <c r="I25" s="16">
        <v>45.6</v>
      </c>
      <c r="J25" s="16">
        <v>44.8</v>
      </c>
      <c r="K25" s="4">
        <f t="shared" si="13"/>
        <v>51.882456095066274</v>
      </c>
      <c r="L25" s="18">
        <f t="shared" si="14"/>
        <v>49.173822192736303</v>
      </c>
      <c r="M25" s="18">
        <f t="shared" si="15"/>
        <v>46.678332413821586</v>
      </c>
      <c r="N25" s="18">
        <f t="shared" si="16"/>
        <v>46.067300272974528</v>
      </c>
      <c r="O25" s="8">
        <f t="shared" si="17"/>
        <v>52.965659995619362</v>
      </c>
      <c r="P25" s="11"/>
      <c r="Q25" s="25">
        <f t="shared" si="18"/>
        <v>0.57382219273630142</v>
      </c>
      <c r="R25" s="12">
        <f t="shared" si="19"/>
        <v>1.0783324138215846</v>
      </c>
      <c r="S25" s="52">
        <f t="shared" si="20"/>
        <v>1.2673002729745306</v>
      </c>
    </row>
    <row r="26" spans="2:19" ht="17" thickBot="1" x14ac:dyDescent="0.5">
      <c r="B26" s="41" t="s">
        <v>21</v>
      </c>
      <c r="C26" s="14">
        <v>119</v>
      </c>
      <c r="D26" s="5">
        <v>42</v>
      </c>
      <c r="E26" s="42">
        <f t="shared" si="10"/>
        <v>42</v>
      </c>
      <c r="F26" s="42">
        <f t="shared" si="11"/>
        <v>42</v>
      </c>
      <c r="G26" s="6">
        <f t="shared" si="12"/>
        <v>48.30456831180382</v>
      </c>
      <c r="H26" s="5">
        <v>42.6</v>
      </c>
      <c r="I26" s="24">
        <v>39.700000000000003</v>
      </c>
      <c r="J26" s="24">
        <v>39.200000000000003</v>
      </c>
      <c r="K26" s="6">
        <f t="shared" si="13"/>
        <v>46.156469235345298</v>
      </c>
      <c r="L26" s="43">
        <f t="shared" si="14"/>
        <v>45.320653359580433</v>
      </c>
      <c r="M26" s="43">
        <f t="shared" si="15"/>
        <v>44.010811640689617</v>
      </c>
      <c r="N26" s="43">
        <f t="shared" si="16"/>
        <v>43.83215008122022</v>
      </c>
      <c r="O26" s="9">
        <f t="shared" si="17"/>
        <v>50.372297665274111</v>
      </c>
      <c r="P26" s="11"/>
      <c r="Q26" s="46" t="s">
        <v>10</v>
      </c>
      <c r="R26" s="47" t="s">
        <v>10</v>
      </c>
      <c r="S26" s="48" t="s">
        <v>10</v>
      </c>
    </row>
    <row r="27" spans="2:19" x14ac:dyDescent="0.45">
      <c r="B27" s="1" t="s">
        <v>11</v>
      </c>
    </row>
    <row r="28" spans="2:19" ht="17" thickBot="1" x14ac:dyDescent="0.5">
      <c r="B28" s="50" t="s">
        <v>10</v>
      </c>
      <c r="C28" s="3" t="s">
        <v>12</v>
      </c>
    </row>
    <row r="29" spans="2:19" ht="17" thickBot="1" x14ac:dyDescent="0.5">
      <c r="B29" s="51"/>
      <c r="C29" s="3" t="s">
        <v>22</v>
      </c>
    </row>
    <row r="30" spans="2:19" x14ac:dyDescent="0.45">
      <c r="B30" s="49"/>
      <c r="C30" s="3" t="s">
        <v>23</v>
      </c>
    </row>
  </sheetData>
  <mergeCells count="13">
    <mergeCell ref="B8:B9"/>
    <mergeCell ref="D8:G8"/>
    <mergeCell ref="H8:K8"/>
    <mergeCell ref="L8:O8"/>
    <mergeCell ref="Q8:S8"/>
    <mergeCell ref="C8:C9"/>
    <mergeCell ref="U11:U14"/>
    <mergeCell ref="B20:B21"/>
    <mergeCell ref="C20:C21"/>
    <mergeCell ref="D20:G20"/>
    <mergeCell ref="H20:K20"/>
    <mergeCell ref="L20:O20"/>
    <mergeCell ref="Q20:S20"/>
  </mergeCells>
  <phoneticPr fontId="2" type="noConversion"/>
  <pageMargins left="0.48" right="0.39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9bff13-ae89-4faa-8dbc-6540273d6e9a">
      <Terms xmlns="http://schemas.microsoft.com/office/infopath/2007/PartnerControls"/>
    </lcf76f155ced4ddcb4097134ff3c332f>
    <TaxCatchAll xmlns="6a2f734f-46dd-4e17-a3aa-d5944675f5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2E1D2A7C09444AB610670CA22A6981" ma:contentTypeVersion="15" ma:contentTypeDescription="Criar um novo documento." ma:contentTypeScope="" ma:versionID="a09f81d56f27bcbd05daff686a923ae5">
  <xsd:schema xmlns:xsd="http://www.w3.org/2001/XMLSchema" xmlns:xs="http://www.w3.org/2001/XMLSchema" xmlns:p="http://schemas.microsoft.com/office/2006/metadata/properties" xmlns:ns2="ae9bff13-ae89-4faa-8dbc-6540273d6e9a" xmlns:ns3="6a2f734f-46dd-4e17-a3aa-d5944675f592" targetNamespace="http://schemas.microsoft.com/office/2006/metadata/properties" ma:root="true" ma:fieldsID="2a70a720dd7269205a34c0a38d4c929c" ns2:_="" ns3:_="">
    <xsd:import namespace="ae9bff13-ae89-4faa-8dbc-6540273d6e9a"/>
    <xsd:import namespace="6a2f734f-46dd-4e17-a3aa-d5944675f5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bff13-ae89-4faa-8dbc-6540273d6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a7b191af-0542-43d2-a71d-de036443a5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f734f-46dd-4e17-a3aa-d5944675f59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c3e0535-67cd-45f0-8d51-044d41f75494}" ma:internalName="TaxCatchAll" ma:showField="CatchAllData" ma:web="6a2f734f-46dd-4e17-a3aa-d5944675f5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F7E8E6-3158-4228-849F-F4B72F191EDF}">
  <ds:schemaRefs>
    <ds:schemaRef ds:uri="http://purl.org/dc/elements/1.1/"/>
    <ds:schemaRef ds:uri="http://schemas.microsoft.com/office/infopath/2007/PartnerControls"/>
    <ds:schemaRef ds:uri="6a2f734f-46dd-4e17-a3aa-d5944675f592"/>
    <ds:schemaRef ds:uri="http://schemas.microsoft.com/office/2006/metadata/properties"/>
    <ds:schemaRef ds:uri="http://purl.org/dc/terms/"/>
    <ds:schemaRef ds:uri="http://schemas.microsoft.com/office/2006/documentManagement/types"/>
    <ds:schemaRef ds:uri="ae9bff13-ae89-4faa-8dbc-6540273d6e9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DA8065-EB51-41F4-8A70-F2AFC4BF9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9bff13-ae89-4faa-8dbc-6540273d6e9a"/>
    <ds:schemaRef ds:uri="6a2f734f-46dd-4e17-a3aa-d5944675f5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B03E17-66D2-460C-B7D1-1C1569E6D0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TensaoMaxima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Reis</dc:creator>
  <cp:keywords/>
  <dc:description/>
  <cp:lastModifiedBy>Cristina Reis</cp:lastModifiedBy>
  <cp:revision/>
  <dcterms:created xsi:type="dcterms:W3CDTF">2018-06-20T15:44:10Z</dcterms:created>
  <dcterms:modified xsi:type="dcterms:W3CDTF">2025-03-07T00:01:19Z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0x010100402E1D2A7C09444AB610670CA22A6981</vt:lpwstr>
  </property>
  <property fmtid="{D5CDD505-2E9C-101B-9397-08002B2CF9AE}" pid="3" name="MediaServiceImageTags">
    <vt:lpwstr/>
  </property>
</Properties>
</file>